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847" activeTab="0"/>
  </bookViews>
  <sheets>
    <sheet name="postup" sheetId="1" r:id="rId1"/>
    <sheet name="2018-ÚČ" sheetId="2" r:id="rId2"/>
    <sheet name="2017-ÚČ" sheetId="3" r:id="rId3"/>
    <sheet name="2016-ÚČ" sheetId="4" r:id="rId4"/>
    <sheet name="2015-ÚČ" sheetId="5" r:id="rId5"/>
    <sheet name="2014-ÚČ" sheetId="6" r:id="rId6"/>
    <sheet name="2013-ÚČ" sheetId="7" r:id="rId7"/>
    <sheet name="2018-DE" sheetId="8" r:id="rId8"/>
    <sheet name="2017-DE" sheetId="9" r:id="rId9"/>
    <sheet name="2016-DE" sheetId="10" r:id="rId10"/>
    <sheet name="2015-DE" sheetId="11" r:id="rId11"/>
    <sheet name="2014-DE" sheetId="12" r:id="rId12"/>
    <sheet name="PomocnyMCA" sheetId="13" state="veryHidden" r:id="rId13"/>
    <sheet name="2013-DE" sheetId="14" r:id="rId14"/>
    <sheet name="bodování" sheetId="15" r:id="rId15"/>
  </sheets>
  <definedNames>
    <definedName name="_xlnm.Print_Area" localSheetId="13">'2013-DE'!$A$1:$I$15</definedName>
    <definedName name="_xlnm.Print_Area" localSheetId="11">'2014-DE'!$A$1:$I$27</definedName>
  </definedNames>
  <calcPr fullCalcOnLoad="1"/>
</workbook>
</file>

<file path=xl/sharedStrings.xml><?xml version="1.0" encoding="utf-8"?>
<sst xmlns="http://schemas.openxmlformats.org/spreadsheetml/2006/main" count="1059" uniqueCount="334">
  <si>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</si>
  <si>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</si>
  <si>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</si>
  <si>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</si>
  <si>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</si>
  <si>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</si>
  <si>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</si>
  <si>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</si>
  <si>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</si>
  <si>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</si>
  <si>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</si>
  <si>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</si>
  <si>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</si>
  <si>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</si>
  <si>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</si>
  <si>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</si>
  <si>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</si>
  <si>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</si>
  <si>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</si>
  <si>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</si>
  <si>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</si>
  <si>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</si>
  <si>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</si>
  <si>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</si>
  <si>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</si>
  <si>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</si>
  <si>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</si>
  <si>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</si>
  <si>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</si>
  <si>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</si>
  <si>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</si>
  <si>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</si>
  <si>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</si>
  <si>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</si>
  <si>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</si>
  <si>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</si>
  <si>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</si>
  <si>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</si>
  <si>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</si>
  <si>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</si>
  <si>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</si>
  <si>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</si>
  <si>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</si>
  <si>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</si>
  <si>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</si>
  <si>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</si>
  <si>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</si>
  <si>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</si>
  <si>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</si>
  <si>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</si>
  <si>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</si>
  <si>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</si>
  <si>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</si>
  <si>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</si>
  <si>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</si>
  <si>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</si>
  <si>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</si>
  <si>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</si>
  <si>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</si>
  <si>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</si>
  <si>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</si>
  <si>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</si>
  <si>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</si>
  <si>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</si>
  <si>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</si>
  <si>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</si>
  <si>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</si>
  <si>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</si>
  <si>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</si>
  <si>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</si>
  <si>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</si>
  <si>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</si>
  <si>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</si>
  <si>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</si>
  <si>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</si>
  <si>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</si>
  <si>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</si>
  <si>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</si>
  <si>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</si>
  <si>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</si>
  <si>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</si>
  <si>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</si>
  <si>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</si>
  <si>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</si>
  <si>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</si>
  <si>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</si>
  <si>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</si>
  <si>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</si>
  <si>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</si>
  <si>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</si>
  <si>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</si>
  <si>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</si>
  <si>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</si>
  <si>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</si>
  <si>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</si>
  <si>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</si>
  <si>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</si>
  <si>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</si>
  <si>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</si>
  <si>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</si>
  <si>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</si>
  <si>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</si>
  <si>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</si>
  <si>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</si>
  <si>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</si>
  <si>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</si>
  <si>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</si>
  <si>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</si>
  <si>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</rPr>
      <t>§</t>
    </r>
    <r>
      <rPr>
        <i/>
        <sz val="11"/>
        <rFont val="Verdana"/>
        <family val="2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</si>
  <si>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</si>
  <si>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</si>
  <si>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</si>
  <si>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</si>
  <si>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</si>
  <si>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</si>
  <si>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</si>
  <si>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</si>
  <si>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</si>
  <si>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</si>
  <si>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</si>
  <si>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</si>
  <si>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</si>
  <si>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</si>
  <si>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</si>
  <si>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</si>
  <si>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</si>
  <si>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</si>
  <si>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</si>
  <si>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</si>
  <si>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</si>
  <si>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</si>
  <si>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</si>
  <si>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</si>
  <si>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</si>
  <si>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</si>
  <si>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</si>
  <si>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</si>
  <si>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</si>
  <si>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</si>
  <si>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</si>
  <si>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</si>
  <si>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</si>
  <si>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</si>
  <si>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</si>
  <si>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</si>
  <si>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</si>
  <si>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</si>
  <si>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</si>
  <si>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</si>
  <si>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</si>
  <si>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</si>
  <si>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</si>
  <si>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</si>
  <si>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</si>
  <si>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</si>
  <si>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</si>
  <si>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</si>
  <si>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</si>
  <si>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</si>
  <si>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</si>
  <si>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</si>
  <si>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</si>
  <si>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</si>
  <si>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</si>
  <si>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</si>
  <si>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</si>
  <si>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</si>
  <si>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</si>
  <si>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</si>
  <si>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</si>
  <si>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</si>
  <si>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</si>
  <si>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</si>
  <si>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</si>
  <si>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</si>
  <si>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</si>
  <si>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</si>
  <si>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</si>
  <si>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</si>
  <si>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</si>
  <si>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</si>
  <si>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</si>
  <si>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</si>
  <si>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</si>
  <si>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</si>
  <si>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</si>
  <si>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</si>
  <si>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</si>
  <si>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</si>
  <si>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</si>
  <si>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</si>
  <si>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</si>
  <si>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</si>
  <si>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</si>
  <si>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</si>
  <si>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</si>
  <si>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</si>
  <si>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</si>
  <si>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</si>
  <si>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</si>
  <si>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</si>
  <si>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</si>
  <si>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</si>
  <si>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</si>
  <si>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</si>
  <si>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</si>
  <si>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</si>
  <si>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</si>
  <si>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</si>
  <si>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</si>
  <si>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</si>
  <si>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</si>
  <si>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</si>
  <si>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</si>
  <si>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</si>
  <si>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</si>
  <si>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</si>
  <si>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</si>
  <si>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</si>
  <si>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</si>
  <si>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</si>
  <si>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</si>
  <si>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</si>
  <si>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</si>
  <si>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</si>
  <si>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</si>
  <si>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</si>
  <si>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</si>
  <si>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</si>
  <si>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</si>
  <si>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</si>
  <si>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</si>
  <si>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</si>
  <si>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</si>
  <si>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</si>
  <si>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</si>
  <si>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</si>
  <si>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</si>
  <si>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</si>
  <si>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</si>
  <si>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</si>
  <si>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</si>
  <si>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</si>
  <si>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</si>
  <si>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</si>
  <si>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</si>
  <si>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</si>
  <si>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</si>
  <si>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</si>
  <si>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</si>
  <si>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</si>
  <si>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</si>
  <si>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</si>
  <si>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</si>
  <si>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</si>
  <si>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</si>
  <si>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</si>
  <si>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</si>
  <si>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</si>
  <si>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</si>
  <si>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</si>
  <si>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</si>
  <si>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</si>
  <si>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</si>
  <si>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</si>
  <si>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</si>
  <si>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za účetnictví roky 2016, 2015, 2014</t>
  </si>
  <si>
    <t>za účetnictví roky 2016, 2015</t>
  </si>
  <si>
    <t>za daňovou evidenci roky 2016, 2015, 2014</t>
  </si>
  <si>
    <t>za daňovou evidenci roky 2016, 2015</t>
  </si>
  <si>
    <t>za účetnictví roky 2016, 2015 a daňovou evidenci rok 2014</t>
  </si>
  <si>
    <t>za účetnictví rok 2016 a daňovou evidenci roky 2015, 2014</t>
  </si>
  <si>
    <t>za účetnictví rok 2016 a daňovou evidenci rok 2015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</si>
  <si>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</si>
  <si>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</si>
  <si>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</si>
  <si>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</si>
  <si>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</si>
  <si>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</si>
  <si>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</si>
  <si>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</si>
  <si>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</si>
  <si>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</si>
  <si>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</si>
  <si>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</si>
  <si>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</si>
  <si>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</si>
  <si>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</si>
  <si>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</si>
  <si>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</si>
  <si>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</si>
  <si>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</si>
  <si>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</si>
  <si>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</si>
  <si>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</si>
  <si>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</si>
  <si>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</si>
  <si>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</si>
  <si>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</si>
  <si>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</si>
  <si>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</si>
  <si>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</si>
  <si>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</si>
  <si>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</si>
  <si>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</si>
  <si>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</si>
  <si>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</si>
  <si>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</si>
  <si>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>2018-ÚČ, 2017-ÚČ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</si>
  <si>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</si>
  <si>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</si>
  <si>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</si>
  <si>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</si>
  <si>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</si>
  <si>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</si>
  <si>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</si>
  <si>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</si>
  <si>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</si>
  <si>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 xml:space="preserve">za daňovou evidenci roky 2018, 2017 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</si>
  <si>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</si>
  <si>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</si>
  <si>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</si>
  <si>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>z Přiznání k dani z příjmů fyzických osob u žadatelů s daňovou evidencí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</si>
  <si>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</si>
  <si>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</si>
  <si>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</si>
  <si>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</si>
  <si>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</si>
  <si>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</si>
  <si>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</si>
  <si>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</si>
  <si>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</si>
  <si>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Přiznání k dani z příjmů fyzických osob 2013</t>
  </si>
  <si>
    <t>dle příslušných roků (lze i např.: rok 2016 - daňová evidence a roky 2017, 2018 - účetnictví, tj. žadatel přešel 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</si>
</sst>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2"/>
    </font>
    <font>
      <sz val="11"/>
      <color indexed="10"/>
      <name val="Verdana"/>
      <family val="2"/>
    </font>
    <font>
      <sz val="11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/>
      <top style="medium">
        <color indexed="38"/>
      </top>
      <bottom/>
    </border>
    <border>
      <left/>
      <right style="medium">
        <color indexed="38"/>
      </right>
      <top style="medium">
        <color indexed="38"/>
      </top>
      <bottom/>
    </border>
    <border>
      <left style="medium">
        <color indexed="38"/>
      </left>
      <right/>
      <top/>
      <bottom/>
    </border>
    <border>
      <left/>
      <right style="medium">
        <color indexed="38"/>
      </right>
      <top/>
      <bottom/>
    </border>
    <border>
      <left style="medium">
        <color indexed="38"/>
      </left>
      <right/>
      <top/>
      <bottom style="medium">
        <color indexed="38"/>
      </bottom>
    </border>
    <border>
      <left/>
      <right style="medium">
        <color indexed="38"/>
      </right>
      <top/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/>
      <top style="thick">
        <color indexed="38"/>
      </top>
      <bottom/>
    </border>
    <border>
      <left/>
      <right/>
      <top style="thick">
        <color indexed="38"/>
      </top>
      <bottom/>
    </border>
    <border>
      <left/>
      <right style="thick">
        <color indexed="38"/>
      </right>
      <top style="thick">
        <color indexed="38"/>
      </top>
      <bottom/>
    </border>
    <border>
      <left/>
      <right style="thick">
        <color indexed="38"/>
      </right>
      <top/>
      <bottom/>
    </border>
    <border>
      <left style="thick">
        <color indexed="38"/>
      </left>
      <right/>
      <top/>
      <bottom/>
    </border>
    <border>
      <left style="thick">
        <color indexed="38"/>
      </left>
      <right/>
      <top/>
      <bottom style="thick">
        <color indexed="38"/>
      </bottom>
    </border>
    <border>
      <left/>
      <right/>
      <top/>
      <bottom style="thick">
        <color indexed="38"/>
      </bottom>
    </border>
    <border>
      <left/>
      <right style="thick">
        <color indexed="38"/>
      </right>
      <top/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/>
    </border>
    <border>
      <left style="hair">
        <color indexed="38"/>
      </left>
      <right style="hair">
        <color indexed="38"/>
      </right>
      <top style="hair">
        <color indexed="38"/>
      </top>
      <bottom/>
    </border>
    <border>
      <left style="hair">
        <color indexed="38"/>
      </left>
      <right style="thick">
        <color indexed="38"/>
      </right>
      <top style="hair">
        <color indexed="38"/>
      </top>
      <bottom/>
    </border>
    <border>
      <left style="hair">
        <color indexed="38"/>
      </left>
      <right style="hair">
        <color indexed="38"/>
      </right>
      <top/>
      <bottom/>
    </border>
    <border>
      <left/>
      <right style="hair">
        <color indexed="38"/>
      </right>
      <top style="hair">
        <color indexed="38"/>
      </top>
      <bottom style="hair">
        <color indexed="38"/>
      </bottom>
    </border>
    <border>
      <left/>
      <right style="thin">
        <color theme="0" tint="-0.24997000396251678"/>
      </right>
      <top/>
      <bottom/>
    </border>
    <border>
      <left style="hair">
        <color indexed="38"/>
      </left>
      <right/>
      <top style="hair">
        <color indexed="38"/>
      </top>
      <bottom style="hair">
        <color indexed="38"/>
      </bottom>
    </border>
    <border>
      <left/>
      <right style="thick">
        <color rgb="FF9AB7AD"/>
      </right>
      <top/>
      <bottom/>
    </border>
    <border>
      <left style="hair">
        <color indexed="38"/>
      </left>
      <right style="thick">
        <color rgb="FF9AB7AD"/>
      </right>
      <top style="hair">
        <color indexed="38"/>
      </top>
      <bottom/>
    </border>
    <border>
      <left/>
      <right/>
      <top/>
      <bottom style="thick">
        <color rgb="FF9AB7AD"/>
      </bottom>
    </border>
    <border>
      <left style="hair">
        <color indexed="38"/>
      </left>
      <right/>
      <top style="thick">
        <color indexed="38"/>
      </top>
      <bottom style="hair">
        <color indexed="38"/>
      </bottom>
    </border>
    <border>
      <left/>
      <right style="thick">
        <color rgb="FF9AB7AD"/>
      </right>
      <top/>
      <bottom style="hair">
        <color indexed="38"/>
      </bottom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</border>
    <border>
      <left/>
      <right style="thick">
        <color rgb="FF9AB7AD"/>
      </right>
      <top/>
      <bottom style="thick">
        <color indexed="38"/>
      </bottom>
    </border>
    <border>
      <left style="hair">
        <color indexed="38"/>
      </left>
      <right/>
      <top style="hair">
        <color indexed="38"/>
      </top>
      <bottom style="thick">
        <color indexed="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 wrapText="1"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3" borderId="13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0" fontId="3" fillId="0" borderId="31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49" fontId="6" fillId="36" borderId="0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/>
    </xf>
    <xf numFmtId="49" fontId="3" fillId="33" borderId="33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/>
    </xf>
    <xf numFmtId="49" fontId="3" fillId="33" borderId="3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2" fontId="3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indent="3"/>
    </xf>
    <xf numFmtId="0" fontId="3" fillId="0" borderId="14" xfId="0" applyFont="1" applyBorder="1" applyAlignment="1">
      <alignment horizontal="left" indent="3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indent="3"/>
    </xf>
    <xf numFmtId="0" fontId="3" fillId="0" borderId="14" xfId="0" applyFont="1" applyBorder="1" applyAlignment="1">
      <alignment horizontal="left" vertical="center" indent="3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39" xfId="0" applyNumberFormat="1" applyFont="1" applyFill="1" applyBorder="1" applyAlignment="1">
      <alignment horizontal="left" vertical="top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Fill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4" fillId="0" borderId="43" xfId="0" applyFont="1" applyBorder="1" applyAlignment="1">
      <alignment/>
    </xf>
    <xf numFmtId="0" fontId="10" fillId="33" borderId="42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3" fillId="0" borderId="45" xfId="0" applyFont="1" applyBorder="1" applyAlignment="1">
      <alignment/>
    </xf>
    <xf numFmtId="0" fontId="3" fillId="37" borderId="46" xfId="0" applyFont="1" applyFill="1" applyBorder="1" applyAlignment="1">
      <alignment/>
    </xf>
    <xf numFmtId="0" fontId="3" fillId="38" borderId="47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right"/>
      <protection locked="0"/>
    </xf>
    <xf numFmtId="3" fontId="3" fillId="0" borderId="38" xfId="0" applyNumberFormat="1" applyFont="1" applyBorder="1" applyAlignment="1" applyProtection="1">
      <alignment horizontal="right"/>
      <protection locked="0"/>
    </xf>
    <xf numFmtId="3" fontId="3" fillId="0" borderId="17" xfId="0" applyNumberFormat="1" applyFont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6" fillId="33" borderId="27" xfId="0" applyFont="1" applyFill="1" applyBorder="1" applyAlignment="1" applyProtection="1">
      <alignment horizontal="centerContinuous" wrapText="1"/>
      <protection locked="0"/>
    </xf>
    <xf numFmtId="3" fontId="3" fillId="0" borderId="16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5" fillId="0" borderId="48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6" fillId="33" borderId="27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3" fontId="3" fillId="0" borderId="49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1" fontId="6" fillId="33" borderId="51" xfId="0" applyNumberFormat="1" applyFont="1" applyFill="1" applyBorder="1" applyAlignment="1">
      <alignment horizontal="center"/>
    </xf>
    <xf numFmtId="1" fontId="6" fillId="33" borderId="52" xfId="0" applyNumberFormat="1" applyFont="1" applyFill="1" applyBorder="1" applyAlignment="1">
      <alignment horizontal="center"/>
    </xf>
    <xf numFmtId="0" fontId="6" fillId="0" borderId="53" xfId="0" applyFont="1" applyBorder="1" applyAlignment="1">
      <alignment/>
    </xf>
    <xf numFmtId="0" fontId="7" fillId="33" borderId="54" xfId="0" applyFont="1" applyFill="1" applyBorder="1" applyAlignment="1">
      <alignment horizontal="center"/>
    </xf>
    <xf numFmtId="0" fontId="3" fillId="0" borderId="36" xfId="0" applyFont="1" applyBorder="1" applyAlignment="1">
      <alignment horizontal="left" indent="3"/>
    </xf>
    <xf numFmtId="49" fontId="3" fillId="0" borderId="37" xfId="0" applyNumberFormat="1" applyFont="1" applyBorder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21</xdr:row>
      <xdr:rowOff>152400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95800"/>
          <a:ext cx="981075" cy="7620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133350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752850"/>
          <a:ext cx="952500" cy="7810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180975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67025"/>
          <a:ext cx="990600" cy="9429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21</xdr:row>
      <xdr:rowOff>152400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95800"/>
          <a:ext cx="981075" cy="7620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133350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752850"/>
          <a:ext cx="952500" cy="7810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180975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67025"/>
          <a:ext cx="990600" cy="9429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21</xdr:row>
      <xdr:rowOff>152400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95800"/>
          <a:ext cx="981075" cy="7620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133350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752850"/>
          <a:ext cx="952500" cy="7810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180975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67025"/>
          <a:ext cx="990600" cy="9429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21</xdr:row>
      <xdr:rowOff>152400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95800"/>
          <a:ext cx="981075" cy="7620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133350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752850"/>
          <a:ext cx="952500" cy="7810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180975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67025"/>
          <a:ext cx="990600" cy="9429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21</xdr:row>
      <xdr:rowOff>152400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95800"/>
          <a:ext cx="981075" cy="7620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133350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752850"/>
          <a:ext cx="952500" cy="7810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180975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867025"/>
          <a:ext cx="990600" cy="9429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0</xdr:rowOff>
    </xdr:from>
    <xdr:to>
      <xdr:col>5</xdr:col>
      <xdr:colOff>304800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438900" y="1828800"/>
          <a:ext cx="990600" cy="5715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47"/>
  <sheetViews>
    <sheetView tabSelected="1" zoomScale="75" zoomScaleNormal="75" zoomScaleSheetLayoutView="75" zoomScalePageLayoutView="0" workbookViewId="0" topLeftCell="A1">
      <selection activeCell="B21" sqref="B21"/>
    </sheetView>
  </sheetViews>
  <sheetFormatPr defaultColWidth="9.00390625" defaultRowHeight="12.75"/>
  <cols>
    <col min="1" max="1" width="5.00390625" style="0" customWidth="1"/>
    <col min="2" max="2" width="1.4921875" style="0" customWidth="1"/>
    <col min="3" max="3" width="7.375" style="0" customWidth="1"/>
    <col min="4" max="4" width="12.625" style="0" customWidth="1"/>
    <col min="5" max="5" width="17.50390625" style="0" customWidth="1"/>
    <col min="6" max="7" width="7.875" style="0" customWidth="1"/>
    <col min="8" max="8" width="7.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50390625" style="0" customWidth="1"/>
    <col min="13" max="13" width="6.50390625" style="0" customWidth="1"/>
    <col min="14" max="14" width="25.00390625" style="0" customWidth="1"/>
    <col min="15" max="15" width="3.50390625" style="0" customWidth="1"/>
  </cols>
  <sheetData>
    <row r="1" ht="13.5" thickBot="1"/>
    <row r="2" spans="1:21" ht="7.5" customHeight="1" thickTop="1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7.25">
      <c r="A3" s="7"/>
      <c r="B3" s="96"/>
      <c r="C3" s="59"/>
      <c r="D3" s="59"/>
      <c r="E3" s="59"/>
      <c r="F3" s="83" t="s">
        <v>100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3.5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3.5">
      <c r="A5" s="14"/>
      <c r="B5" s="89"/>
      <c r="C5" s="90" t="s">
        <v>118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3.5">
      <c r="A6" s="14"/>
      <c r="B6" s="89"/>
      <c r="C6" s="90" t="s">
        <v>322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3.5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3.5">
      <c r="A8" s="14"/>
      <c r="B8" s="89"/>
      <c r="C8" s="90" t="s">
        <v>264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3.5">
      <c r="A9" s="14"/>
      <c r="B9" s="89"/>
      <c r="C9" s="75" t="s">
        <v>262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3.5">
      <c r="A10" s="14"/>
      <c r="B10" s="89"/>
      <c r="C10" s="75" t="s">
        <v>263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3.5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3.5">
      <c r="A12" s="14"/>
      <c r="B12" s="89"/>
      <c r="C12" s="93" t="s">
        <v>64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3.5">
      <c r="A13" s="14"/>
      <c r="B13" s="89"/>
      <c r="C13" s="93" t="s">
        <v>97</v>
      </c>
      <c r="D13" s="93"/>
      <c r="E13" s="90"/>
      <c r="F13" s="90"/>
      <c r="G13" s="90"/>
      <c r="H13" s="90"/>
      <c r="I13" s="90"/>
      <c r="J13" s="106" t="s">
        <v>92</v>
      </c>
      <c r="K13" s="90" t="s">
        <v>98</v>
      </c>
      <c r="L13" s="107" t="s">
        <v>119</v>
      </c>
      <c r="M13" s="94"/>
      <c r="O13" s="14"/>
      <c r="P13" s="14"/>
      <c r="Q13" s="14"/>
      <c r="R13" s="14"/>
      <c r="S13" s="14"/>
      <c r="T13" s="7"/>
      <c r="U13" s="8"/>
    </row>
    <row r="14" spans="1:21" ht="13.5">
      <c r="A14" s="14"/>
      <c r="B14" s="89"/>
      <c r="C14" s="93" t="s">
        <v>333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3.5">
      <c r="A15" s="14"/>
      <c r="B15" s="89"/>
      <c r="C15" s="93" t="s">
        <v>120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3.5">
      <c r="A16" s="14"/>
      <c r="B16" s="89"/>
      <c r="C16" s="93" t="s">
        <v>147</v>
      </c>
      <c r="D16" s="93"/>
      <c r="E16" s="90"/>
      <c r="F16" s="90"/>
      <c r="G16" s="90"/>
      <c r="H16" s="90"/>
      <c r="I16" s="90"/>
      <c r="J16" s="90"/>
      <c r="K16" s="90"/>
      <c r="L16" s="90"/>
      <c r="M16" s="91"/>
      <c r="N16" s="14"/>
      <c r="O16" s="14"/>
      <c r="P16" s="14"/>
      <c r="Q16" s="14"/>
      <c r="R16" s="14"/>
      <c r="S16" s="14"/>
      <c r="T16" s="7"/>
      <c r="U16" s="8"/>
    </row>
    <row r="17" spans="1:21" ht="13.5">
      <c r="A17" s="14"/>
      <c r="B17" s="89"/>
      <c r="C17" s="93" t="s">
        <v>99</v>
      </c>
      <c r="D17" s="95" t="s">
        <v>65</v>
      </c>
      <c r="E17" s="90"/>
      <c r="F17" s="90"/>
      <c r="G17" s="90"/>
      <c r="H17" s="90"/>
      <c r="I17" s="90"/>
      <c r="J17" s="90"/>
      <c r="K17" s="90"/>
      <c r="L17" s="90"/>
      <c r="M17" s="91"/>
      <c r="N17" s="14"/>
      <c r="O17" s="14"/>
      <c r="P17" s="14"/>
      <c r="Q17" s="14"/>
      <c r="R17" s="14"/>
      <c r="S17" s="14"/>
      <c r="T17" s="7"/>
      <c r="U17" s="8"/>
    </row>
    <row r="18" spans="1:21" ht="13.5">
      <c r="A18" s="14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4"/>
      <c r="O18" s="14"/>
      <c r="P18" s="14"/>
      <c r="Q18" s="14"/>
      <c r="R18" s="14"/>
      <c r="S18" s="14"/>
      <c r="T18" s="7"/>
      <c r="U18" s="8"/>
    </row>
    <row r="19" spans="1:21" ht="14.25" thickBot="1">
      <c r="A19" s="1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4"/>
      <c r="O19" s="14"/>
      <c r="P19" s="14"/>
      <c r="Q19" s="14"/>
      <c r="R19" s="14"/>
      <c r="S19" s="14"/>
      <c r="T19" s="7"/>
      <c r="U19" s="8"/>
    </row>
    <row r="20" spans="1:21" ht="14.25" thickTop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3.5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0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176" customWidth="1"/>
    <col min="5" max="5" width="9.125" style="176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5">
      <c r="A2" s="8"/>
      <c r="B2" s="29" t="s">
        <v>329</v>
      </c>
      <c r="C2" s="13"/>
      <c r="D2" s="171"/>
      <c r="E2" s="166"/>
      <c r="F2" s="13"/>
      <c r="G2" s="29" t="s">
        <v>235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thickBot="1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thickTop="1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IF(AND((D6+D7+D10+D13)=0,D22=0,('2015-DE'!D6+'2015-DE'!D7+'2015-DE'!D10+'2015-DE'!D13)=0),0,IF(('2015-DE'!D6+'2015-DE'!D7+'2015-DE'!D10+'2015-DE'!D13)=0,3,IF(H15&lt;=0,0,IF(H15&lt;2.51,1,IF(H15&gt;5,3,2)))))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0"/>
      <c r="D16" s="184"/>
      <c r="E16" s="166"/>
      <c r="F16" s="26" t="s">
        <v>53</v>
      </c>
      <c r="G16" s="27" t="s">
        <v>273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42" thickTop="1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 formatCells="0"/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176" customWidth="1"/>
    <col min="5" max="5" width="9.125" style="176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5">
      <c r="A2" s="8"/>
      <c r="B2" s="29" t="s">
        <v>330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thickBot="1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thickTop="1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IF(AND((D6+D7+D10+D13)=0,D22=0,('2014-DE'!D6+'2014-DE'!D7+'2014-DE'!D10+'2014-DE'!D13)=0),0,IF(('2014-DE'!D6+'2014-DE'!D7+'2014-DE'!D10+'2014-DE'!D13)=0,3,IF(H15&lt;=0,0,IF(H15&lt;2.51,1,IF(H15&gt;5,3,2)))))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0"/>
      <c r="D16" s="184"/>
      <c r="E16" s="166"/>
      <c r="F16" s="26" t="s">
        <v>53</v>
      </c>
      <c r="G16" s="27" t="s">
        <v>149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42" thickTop="1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 formatCells="0"/>
  <printOptions/>
  <pageMargins left="0.7" right="0.7" top="0.787401575" bottom="0.7874015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176" customWidth="1"/>
    <col min="5" max="5" width="9.125" style="176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5">
      <c r="A2" s="8"/>
      <c r="B2" s="29" t="s">
        <v>331</v>
      </c>
      <c r="C2" s="13"/>
      <c r="D2" s="171"/>
      <c r="E2" s="166"/>
      <c r="F2" s="13"/>
      <c r="G2" s="29" t="s">
        <v>140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thickBot="1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thickTop="1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7" t="s">
        <v>110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(((D6+D7+D10+D13)-('2013-DE'!D6+'2013-DE'!D7+'2013-DE'!D8+'2013-DE'!D9)+D22)/('2013-DE'!D6+'2013-DE'!D7+'2013-DE'!D8+'2013-DE'!D9))*100</f>
        <v>#DIV/0!</v>
      </c>
      <c r="I15" s="113">
        <f>IF(AND((D6+D7+D10+D13)=0,D22=0,('2013-DE'!D6+'2013-DE'!D7+'2013-DE'!D8+'2013-DE'!D9)=0),0,IF(('2013-DE'!D6+'2013-DE'!D7+'2013-DE'!D8+'2013-DE'!D9)=0,3,IF(H15&lt;=0,0,IF(H15&lt;2.51,1,IF(H15&gt;5,3,2)))))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0"/>
      <c r="D16" s="184"/>
      <c r="E16" s="166"/>
      <c r="F16" s="26" t="s">
        <v>53</v>
      </c>
      <c r="G16" s="27" t="s">
        <v>143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42" thickTop="1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 formatCells="0"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CU369"/>
  <sheetViews>
    <sheetView zoomScale="75" zoomScaleNormal="75" zoomScalePageLayoutView="0" workbookViewId="0" topLeftCell="A1">
      <selection activeCell="G34" sqref="G34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176" customWidth="1"/>
    <col min="5" max="5" width="9.125" style="176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3.5">
      <c r="A2" s="8"/>
      <c r="B2" s="29" t="s">
        <v>332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3.5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25</v>
      </c>
      <c r="C5" s="16" t="s">
        <v>26</v>
      </c>
      <c r="D5" s="183" t="s">
        <v>66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7" t="s">
        <v>129</v>
      </c>
      <c r="C6" s="18" t="s">
        <v>67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03" t="s">
        <v>112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03" t="s">
        <v>113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thickBot="1">
      <c r="A9" s="8"/>
      <c r="B9" s="19" t="s">
        <v>111</v>
      </c>
      <c r="C9" s="20" t="s">
        <v>72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6.5" thickTop="1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thickBot="1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31"/>
      <c r="C13" s="33"/>
      <c r="D13" s="190"/>
      <c r="E13" s="166"/>
      <c r="F13" s="8"/>
      <c r="G13" s="40" t="s">
        <v>84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31"/>
      <c r="C14" s="33"/>
      <c r="D14" s="190"/>
      <c r="E14" s="166"/>
      <c r="F14" s="8"/>
      <c r="G14" s="42" t="s">
        <v>107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10"/>
      <c r="C15" s="30"/>
      <c r="D15" s="184"/>
      <c r="E15" s="185"/>
      <c r="F15" s="7"/>
      <c r="G15" s="44" t="s">
        <v>108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3.5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3.5">
      <c r="A17" s="8"/>
      <c r="B17" s="10"/>
      <c r="C17" s="30"/>
      <c r="D17" s="184"/>
      <c r="E17" s="187"/>
      <c r="F17" s="7"/>
      <c r="G17" s="10" t="s">
        <v>114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5">
      <c r="A18" s="8"/>
      <c r="B18" s="31"/>
      <c r="C18" s="33"/>
      <c r="D18" s="188"/>
      <c r="E18" s="187"/>
      <c r="F18" s="7"/>
      <c r="G18" s="10" t="s">
        <v>115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5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5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5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5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3.5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3.5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5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3.5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3.5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5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5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5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5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5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3.5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3.5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3.5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3.5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5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</sheetData>
  <sheetProtection formatCells="0"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Z303"/>
  <sheetViews>
    <sheetView zoomScale="75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3.125" style="0" customWidth="1"/>
    <col min="2" max="2" width="17.50390625" style="0" customWidth="1"/>
    <col min="3" max="3" width="10.625" style="0" customWidth="1"/>
    <col min="4" max="4" width="15.375" style="0" customWidth="1"/>
    <col min="6" max="6" width="6.875" style="0" customWidth="1"/>
    <col min="7" max="7" width="35.125" style="0" customWidth="1"/>
    <col min="8" max="8" width="29.125" style="0" customWidth="1"/>
    <col min="9" max="9" width="16.875" style="0" customWidth="1"/>
    <col min="10" max="10" width="76.875" style="0" bestFit="1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3.5">
      <c r="A2" s="7"/>
      <c r="B2" s="50" t="s">
        <v>95</v>
      </c>
      <c r="C2" s="29"/>
      <c r="D2" s="29"/>
      <c r="E2" s="7"/>
      <c r="F2" s="57" t="s">
        <v>96</v>
      </c>
      <c r="G2" s="58"/>
      <c r="H2" s="59"/>
      <c r="I2" s="60"/>
      <c r="J2" s="7"/>
      <c r="K2" s="7"/>
      <c r="L2" s="7"/>
      <c r="M2" s="5"/>
      <c r="N2" s="5"/>
    </row>
    <row r="3" spans="1:14" ht="14.25" thickBot="1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14" ht="6.75" customHeight="1" thickBot="1" thickTop="1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14" ht="14.25" thickTop="1">
      <c r="A5" s="63"/>
      <c r="B5" s="51" t="s">
        <v>55</v>
      </c>
      <c r="C5" s="52" t="s">
        <v>54</v>
      </c>
      <c r="D5" s="53" t="s">
        <v>274</v>
      </c>
      <c r="E5" s="7"/>
      <c r="F5" s="54" t="s">
        <v>60</v>
      </c>
      <c r="G5" s="66" t="s">
        <v>61</v>
      </c>
      <c r="H5" s="66" t="s">
        <v>62</v>
      </c>
      <c r="I5" s="148" t="s">
        <v>63</v>
      </c>
      <c r="J5" s="150" t="s">
        <v>265</v>
      </c>
      <c r="K5" s="7"/>
      <c r="L5" s="7"/>
      <c r="M5" s="5"/>
      <c r="N5" s="5"/>
    </row>
    <row r="6" spans="1:14" ht="13.5">
      <c r="A6" s="7"/>
      <c r="B6" s="24" t="s">
        <v>59</v>
      </c>
      <c r="C6" s="159">
        <v>22</v>
      </c>
      <c r="D6" s="160">
        <v>30</v>
      </c>
      <c r="E6" s="7"/>
      <c r="F6" s="101">
        <v>3</v>
      </c>
      <c r="G6" s="100" t="s">
        <v>307</v>
      </c>
      <c r="H6" s="104">
        <f>('2018-ÚČ'!J16+'2017-ÚČ'!J16+'2016-ÚČ'!J16)/3</f>
        <v>3</v>
      </c>
      <c r="I6" s="149" t="str">
        <f aca="true" t="shared" si="0" ref="I6:I26">IF(H6&lt;=6,$B$10,IF(H6&lt;=9,$B$9,IF(H6&lt;=14,$B$8,IF(H6&gt;22,$B$6,$B$7))))</f>
        <v>E - NE</v>
      </c>
      <c r="J6" s="151" t="s">
        <v>315</v>
      </c>
      <c r="K6" s="7"/>
      <c r="L6" s="7"/>
      <c r="M6" s="5"/>
      <c r="N6" s="5"/>
    </row>
    <row r="7" spans="1:14" ht="13.5">
      <c r="A7" s="7"/>
      <c r="B7" s="24" t="s">
        <v>58</v>
      </c>
      <c r="C7" s="159">
        <v>14</v>
      </c>
      <c r="D7" s="160">
        <v>22</v>
      </c>
      <c r="E7" s="7"/>
      <c r="F7" s="101">
        <v>3</v>
      </c>
      <c r="G7" s="100" t="s">
        <v>275</v>
      </c>
      <c r="H7" s="104">
        <f>('2017-ÚČ'!J16+'2016-ÚČ'!J16+'2015-ÚČ'!J16)/3</f>
        <v>3</v>
      </c>
      <c r="I7" s="149" t="str">
        <f t="shared" si="0"/>
        <v>E - NE</v>
      </c>
      <c r="J7" s="151" t="s">
        <v>276</v>
      </c>
      <c r="K7" s="7"/>
      <c r="L7" s="7"/>
      <c r="M7" s="5"/>
      <c r="N7" s="5"/>
    </row>
    <row r="8" spans="1:14" ht="13.5">
      <c r="A8" s="7"/>
      <c r="B8" s="24" t="s">
        <v>57</v>
      </c>
      <c r="C8" s="159">
        <v>9</v>
      </c>
      <c r="D8" s="160">
        <v>14</v>
      </c>
      <c r="E8" s="7"/>
      <c r="F8" s="101">
        <v>3</v>
      </c>
      <c r="G8" s="100" t="s">
        <v>228</v>
      </c>
      <c r="H8" s="22">
        <f>('2016-ÚČ'!J16+'2015-ÚČ'!J16+'2014-ÚČ'!J16)/3</f>
        <v>3</v>
      </c>
      <c r="I8" s="149" t="str">
        <f t="shared" si="0"/>
        <v>E - NE</v>
      </c>
      <c r="J8" s="151" t="s">
        <v>266</v>
      </c>
      <c r="K8" s="7"/>
      <c r="L8" s="7"/>
      <c r="M8" s="5"/>
      <c r="N8" s="5"/>
    </row>
    <row r="9" spans="1:24" ht="13.5">
      <c r="A9" s="7"/>
      <c r="B9" s="54" t="s">
        <v>145</v>
      </c>
      <c r="C9" s="161">
        <v>6</v>
      </c>
      <c r="D9" s="162">
        <v>9</v>
      </c>
      <c r="E9" s="7"/>
      <c r="F9" s="101">
        <v>2</v>
      </c>
      <c r="G9" s="100" t="s">
        <v>308</v>
      </c>
      <c r="H9" s="22">
        <f>('2018-ÚČ'!J16+'2017-ÚČ'!J16)/2</f>
        <v>3</v>
      </c>
      <c r="I9" s="149" t="str">
        <f t="shared" si="0"/>
        <v>E - NE</v>
      </c>
      <c r="J9" s="151" t="s">
        <v>316</v>
      </c>
      <c r="K9" s="7"/>
      <c r="L9" s="7"/>
      <c r="M9" s="5"/>
      <c r="N9" s="5"/>
      <c r="X9" s="6"/>
    </row>
    <row r="10" spans="1:24" ht="14.25" thickBot="1">
      <c r="A10" s="7"/>
      <c r="B10" s="192" t="s">
        <v>56</v>
      </c>
      <c r="C10" s="193">
        <v>0</v>
      </c>
      <c r="D10" s="194">
        <v>6</v>
      </c>
      <c r="E10" s="7"/>
      <c r="F10" s="101">
        <v>2</v>
      </c>
      <c r="G10" s="100" t="s">
        <v>309</v>
      </c>
      <c r="H10" s="22">
        <f>('2017-ÚČ'!J16+'2016-ÚČ'!J16)/2</f>
        <v>3</v>
      </c>
      <c r="I10" s="149" t="str">
        <f t="shared" si="0"/>
        <v>E - NE</v>
      </c>
      <c r="J10" s="151" t="s">
        <v>277</v>
      </c>
      <c r="K10" s="7"/>
      <c r="L10" s="7"/>
      <c r="M10" s="5"/>
      <c r="N10" s="5"/>
      <c r="X10" s="6"/>
    </row>
    <row r="11" spans="1:14" ht="14.25" thickTop="1">
      <c r="A11" s="7"/>
      <c r="B11" s="119"/>
      <c r="C11" s="191"/>
      <c r="D11" s="191"/>
      <c r="E11" s="7"/>
      <c r="F11" s="143">
        <v>2</v>
      </c>
      <c r="G11" s="100" t="s">
        <v>230</v>
      </c>
      <c r="H11" s="22">
        <f>('2016-ÚČ'!J16+'2015-ÚČ'!J16)/2</f>
        <v>3</v>
      </c>
      <c r="I11" s="149" t="str">
        <f t="shared" si="0"/>
        <v>E - NE</v>
      </c>
      <c r="J11" s="151" t="s">
        <v>267</v>
      </c>
      <c r="K11" s="7"/>
      <c r="L11" s="7"/>
      <c r="M11" s="5"/>
      <c r="N11" s="5"/>
    </row>
    <row r="12" spans="1:14" ht="13.5">
      <c r="A12" s="7"/>
      <c r="B12" s="119"/>
      <c r="C12" s="191"/>
      <c r="D12" s="191"/>
      <c r="E12" s="7"/>
      <c r="F12" s="101">
        <v>3</v>
      </c>
      <c r="G12" s="100" t="s">
        <v>310</v>
      </c>
      <c r="H12" s="22">
        <f>('2018-DE'!I16+'2017-DE'!I16+'2016-DE'!I16)/3</f>
        <v>6</v>
      </c>
      <c r="I12" s="149" t="str">
        <f t="shared" si="0"/>
        <v>E - NE</v>
      </c>
      <c r="J12" s="151" t="s">
        <v>317</v>
      </c>
      <c r="K12" s="7"/>
      <c r="L12" s="7"/>
      <c r="M12" s="5"/>
      <c r="N12" s="5"/>
    </row>
    <row r="13" spans="1:14" ht="13.5">
      <c r="A13" s="7"/>
      <c r="B13" s="31"/>
      <c r="C13" s="31"/>
      <c r="D13" s="116"/>
      <c r="E13" s="7"/>
      <c r="F13" s="101">
        <v>3</v>
      </c>
      <c r="G13" s="100" t="s">
        <v>278</v>
      </c>
      <c r="H13" s="22">
        <f>('2017-DE'!I16+'2016-DE'!I16+'2015-DE'!I16)/3</f>
        <v>6</v>
      </c>
      <c r="I13" s="149" t="str">
        <f t="shared" si="0"/>
        <v>E - NE</v>
      </c>
      <c r="J13" s="151" t="s">
        <v>279</v>
      </c>
      <c r="K13" s="7"/>
      <c r="L13" s="7"/>
      <c r="M13" s="5"/>
      <c r="N13" s="5"/>
    </row>
    <row r="14" spans="1:14" ht="13.5">
      <c r="A14" s="7"/>
      <c r="B14" s="31"/>
      <c r="C14" s="31"/>
      <c r="D14" s="116"/>
      <c r="E14" s="146"/>
      <c r="F14" s="140">
        <v>3</v>
      </c>
      <c r="G14" s="100" t="s">
        <v>231</v>
      </c>
      <c r="H14" s="22">
        <f>('2016-DE'!I16+'2015-DE'!I16+'2014-DE'!I16)/3</f>
        <v>6</v>
      </c>
      <c r="I14" s="149" t="str">
        <f t="shared" si="0"/>
        <v>E - NE</v>
      </c>
      <c r="J14" s="151" t="s">
        <v>268</v>
      </c>
      <c r="K14" s="7"/>
      <c r="L14" s="7"/>
      <c r="M14" s="5"/>
      <c r="N14" s="5"/>
    </row>
    <row r="15" spans="1:26" ht="13.5">
      <c r="A15" s="7"/>
      <c r="D15" s="6"/>
      <c r="E15" s="146"/>
      <c r="F15" s="140">
        <v>2</v>
      </c>
      <c r="G15" s="100" t="s">
        <v>311</v>
      </c>
      <c r="H15" s="22">
        <f>('2018-DE'!I16+'2017-DE'!I16)/2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5">
      <c r="A16" s="139"/>
      <c r="B16" s="138"/>
      <c r="C16" s="141"/>
      <c r="D16" s="142"/>
      <c r="E16" s="146"/>
      <c r="F16" s="101">
        <v>2</v>
      </c>
      <c r="G16" s="100" t="s">
        <v>280</v>
      </c>
      <c r="H16" s="22">
        <f>('2017-DE'!I16+'2016-DE'!I16)/2</f>
        <v>6</v>
      </c>
      <c r="I16" s="149" t="str">
        <f t="shared" si="0"/>
        <v>E - NE</v>
      </c>
      <c r="J16" s="151" t="s">
        <v>281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5">
      <c r="A17" s="7"/>
      <c r="B17" s="7"/>
      <c r="C17" s="7"/>
      <c r="D17" s="7"/>
      <c r="E17" s="146"/>
      <c r="F17" s="101">
        <v>2</v>
      </c>
      <c r="G17" s="100" t="s">
        <v>232</v>
      </c>
      <c r="H17" s="22">
        <f>('2016-DE'!I16+'2015-DE'!I16)/2</f>
        <v>6</v>
      </c>
      <c r="I17" s="149" t="str">
        <f t="shared" si="0"/>
        <v>E - NE</v>
      </c>
      <c r="J17" s="151" t="s">
        <v>269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5">
      <c r="A18" s="7"/>
      <c r="B18" s="7"/>
      <c r="C18" s="7"/>
      <c r="D18" s="7"/>
      <c r="E18" s="146"/>
      <c r="F18" s="101">
        <v>3</v>
      </c>
      <c r="G18" s="100" t="s">
        <v>312</v>
      </c>
      <c r="H18" s="22">
        <f>('2018-ÚČ'!J16+'2017-ÚČ'!J16+'2016-DE'!I16)/3</f>
        <v>4</v>
      </c>
      <c r="I18" s="149" t="str">
        <f t="shared" si="0"/>
        <v>E - NE</v>
      </c>
      <c r="J18" s="151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5">
      <c r="A19" s="7"/>
      <c r="B19" s="7"/>
      <c r="C19" s="7"/>
      <c r="D19" s="7"/>
      <c r="E19" s="7"/>
      <c r="F19" s="101">
        <v>3</v>
      </c>
      <c r="G19" s="100" t="s">
        <v>282</v>
      </c>
      <c r="H19" s="22">
        <f>('2017-ÚČ'!J16+'2016-ÚČ'!J16+'2015-DE'!I16)/3</f>
        <v>4</v>
      </c>
      <c r="I19" s="149" t="str">
        <f t="shared" si="0"/>
        <v>E - NE</v>
      </c>
      <c r="J19" s="151" t="s">
        <v>283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5">
      <c r="A20" s="7"/>
      <c r="B20" s="7"/>
      <c r="C20" s="7"/>
      <c r="D20" s="7"/>
      <c r="E20" s="7"/>
      <c r="F20" s="101">
        <v>3</v>
      </c>
      <c r="G20" s="100" t="s">
        <v>233</v>
      </c>
      <c r="H20" s="22">
        <f>('2016-ÚČ'!J16+'2015-ÚČ'!J16+'2014-DE'!I16)/3</f>
        <v>4</v>
      </c>
      <c r="I20" s="149" t="str">
        <f t="shared" si="0"/>
        <v>E - NE</v>
      </c>
      <c r="J20" s="151" t="s">
        <v>270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5">
      <c r="A21" s="7"/>
      <c r="B21" s="8"/>
      <c r="C21" s="8"/>
      <c r="D21" s="8"/>
      <c r="E21" s="7"/>
      <c r="F21" s="101">
        <v>3</v>
      </c>
      <c r="G21" s="100" t="s">
        <v>313</v>
      </c>
      <c r="H21" s="22">
        <f>('2018-ÚČ'!J16+'2017-DE'!I16+'2016-DE'!I16)/3</f>
        <v>5</v>
      </c>
      <c r="I21" s="149" t="str">
        <f>IF(H21&lt;=6,$B$10,IF(H21&lt;=9,$B$9,IF(H21&lt;=14,$B$8,IF(H21&gt;22,$B$6,$B$7))))</f>
        <v>E - NE</v>
      </c>
      <c r="J21" s="151" t="s">
        <v>320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5">
      <c r="A22" s="7"/>
      <c r="B22" s="8"/>
      <c r="C22" s="8"/>
      <c r="D22" s="8"/>
      <c r="E22" s="7"/>
      <c r="F22" s="101">
        <v>3</v>
      </c>
      <c r="G22" s="100" t="s">
        <v>288</v>
      </c>
      <c r="H22" s="22">
        <f>('2017-ÚČ'!J16+'2016-DE'!I16+'2015-DE'!I16)/3</f>
        <v>5</v>
      </c>
      <c r="I22" s="149" t="str">
        <f t="shared" si="0"/>
        <v>E - NE</v>
      </c>
      <c r="J22" s="151" t="s">
        <v>289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5">
      <c r="A23" s="7"/>
      <c r="B23" s="8"/>
      <c r="C23" s="8"/>
      <c r="D23" s="8"/>
      <c r="E23" s="7"/>
      <c r="F23" s="101">
        <v>3</v>
      </c>
      <c r="G23" s="100" t="s">
        <v>234</v>
      </c>
      <c r="H23" s="22">
        <f>('2016-ÚČ'!J16+'2015-DE'!I16+'2014-DE'!I16)/3</f>
        <v>5</v>
      </c>
      <c r="I23" s="149" t="str">
        <f t="shared" si="0"/>
        <v>E - NE</v>
      </c>
      <c r="J23" s="151" t="s">
        <v>271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>
      <c r="A24" s="7"/>
      <c r="B24" s="7"/>
      <c r="C24" s="7"/>
      <c r="D24" s="7"/>
      <c r="E24" s="7"/>
      <c r="F24" s="101">
        <v>2</v>
      </c>
      <c r="G24" s="100" t="s">
        <v>314</v>
      </c>
      <c r="H24" s="22">
        <f>('2018-ÚČ'!J16+'2017-DE'!I16)/2</f>
        <v>4.5</v>
      </c>
      <c r="I24" s="149" t="str">
        <f t="shared" si="0"/>
        <v>E - NE</v>
      </c>
      <c r="J24" s="151" t="s">
        <v>321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>
      <c r="A25" s="7"/>
      <c r="B25" s="7"/>
      <c r="C25" s="7"/>
      <c r="D25" s="7"/>
      <c r="E25" s="7"/>
      <c r="F25" s="101">
        <v>2</v>
      </c>
      <c r="G25" s="100" t="s">
        <v>284</v>
      </c>
      <c r="H25" s="22">
        <f>('2017-ÚČ'!J16+'2016-DE'!I16)/2</f>
        <v>4.5</v>
      </c>
      <c r="I25" s="149" t="str">
        <f t="shared" si="0"/>
        <v>E - NE</v>
      </c>
      <c r="J25" s="151" t="s">
        <v>285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thickBot="1">
      <c r="A26" s="7"/>
      <c r="B26" s="7"/>
      <c r="C26" s="7"/>
      <c r="D26" s="7"/>
      <c r="E26" s="7"/>
      <c r="F26" s="144">
        <v>2</v>
      </c>
      <c r="G26" s="145" t="s">
        <v>229</v>
      </c>
      <c r="H26" s="56">
        <f>('2016-ÚČ'!J16+'2015-DE'!I16)/2</f>
        <v>4.5</v>
      </c>
      <c r="I26" s="196" t="str">
        <f t="shared" si="0"/>
        <v>E - NE</v>
      </c>
      <c r="J26" s="195" t="s">
        <v>272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5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14" ht="13.5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14" ht="13.5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14" ht="13.5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14" ht="13.5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14" ht="13.5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14" ht="13.5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14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3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3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3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3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3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3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3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3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3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3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3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3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3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3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3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3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3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3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3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3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3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3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3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3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3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3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3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3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3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3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3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3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3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3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3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3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3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3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3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3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3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3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3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3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3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3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3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3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3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3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3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3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3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3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3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3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3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3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3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3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3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3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3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3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3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3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3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3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3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3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3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3.5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3.5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3.5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3.5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3.5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3.5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93"/>
  <sheetViews>
    <sheetView zoomScale="75" zoomScaleNormal="75" zoomScalePageLayoutView="0" workbookViewId="0" topLeftCell="D1">
      <selection activeCell="J15" sqref="J15"/>
    </sheetView>
  </sheetViews>
  <sheetFormatPr defaultColWidth="9.00390625" defaultRowHeight="12.75"/>
  <cols>
    <col min="1" max="1" width="2.375" style="0" customWidth="1"/>
    <col min="2" max="2" width="22.00390625" style="0" customWidth="1"/>
    <col min="3" max="3" width="89.875" style="0" customWidth="1"/>
    <col min="4" max="4" width="8.625" style="0" customWidth="1"/>
    <col min="5" max="5" width="12.625" style="176" customWidth="1"/>
    <col min="6" max="6" width="9.125" style="176" customWidth="1"/>
    <col min="7" max="7" width="4.00390625" style="0" customWidth="1"/>
    <col min="8" max="8" width="45.625" style="0" customWidth="1"/>
    <col min="9" max="10" width="12.625" style="0" customWidth="1"/>
  </cols>
  <sheetData>
    <row r="1" spans="1:11" ht="12.7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5">
      <c r="A2" s="8"/>
      <c r="B2" s="12"/>
      <c r="C2" s="29" t="s">
        <v>323</v>
      </c>
      <c r="D2" s="12"/>
      <c r="E2" s="164"/>
      <c r="F2" s="166"/>
      <c r="G2" s="13"/>
      <c r="H2" s="29" t="s">
        <v>294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25" thickBot="1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Bot="1" thickTop="1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5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((E48+E42+E43+E44+E47)/E6)*100</f>
        <v>#DIV/0!</v>
      </c>
      <c r="J6" s="25">
        <f>IF(E6&lt;=0,0,IF((I6)&lt;=0,0,IF(I6&lt;1.5,1,IF(I6&gt;3,3,2))))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5">
      <c r="A7" s="8"/>
      <c r="B7" s="129" t="s">
        <v>152</v>
      </c>
      <c r="C7" s="127" t="s">
        <v>291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((E17+E18+E19)/E6)*100</f>
        <v>#DIV/0!</v>
      </c>
      <c r="J7" s="25">
        <f>IF(E6&lt;=0,0,IF((I7)&lt;=0,0,IF(I7&lt;2,1,IF(I7&gt;8,3,2))))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5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((E34-E36)+(E33-E39-E40)-(E37+E38))/(E35)*100</f>
        <v>#DIV/0!</v>
      </c>
      <c r="J8" s="25">
        <f>IF((E35)&lt;=0,1,IF(I8&lt;15,1,IF(I8&gt;30,3,2)))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5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((E50+E41+E45+E46)/(E34+E33-E39-E40))*100</f>
        <v>#DIV/0!</v>
      </c>
      <c r="J9" s="25">
        <f>IF(E50+E41+E45+E46&lt;=0,0,IF(E34+E33-E39-E40&lt;=0,0,IF(I9&lt;6,1,IF(I9&gt;15,3,2))))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5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((E20-E22-E26-E21)/E16)*100</f>
        <v>#DIV/0!</v>
      </c>
      <c r="J10" s="25">
        <f>IF(E16&lt;=0,0,IF((I10)&gt;=100,0,IF(I10&lt;55,3,IF(I10&gt;70,1,2))))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5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(E48+E42+E43+E44+E47)/E49</f>
        <v>#DIV/0!</v>
      </c>
      <c r="J11" s="25">
        <f>IF(AND(E49=0,(E48+E42+E43+E44+E47)&lt;=0),0,IF(E49=0,3,IF(I11&lt;=0,0,IF(I11&lt;1.1,1,IF(I11&gt;2.1,3,2)))))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5">
      <c r="A12" s="8"/>
      <c r="B12" s="129" t="s">
        <v>292</v>
      </c>
      <c r="C12" s="127" t="s">
        <v>197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(E20-E22-E26-E21-(E13+E14))/(E50+E41+E45+E46)</f>
        <v>#DIV/0!</v>
      </c>
      <c r="J12" s="25">
        <f>IF((E50+E41+E45+E46)&lt;=0,0,IF(I12&lt;5,3,IF(I12&gt;7,1,2)))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5">
      <c r="A13" s="8"/>
      <c r="B13" s="129" t="s">
        <v>184</v>
      </c>
      <c r="C13" s="127" t="s">
        <v>12</v>
      </c>
      <c r="D13" s="155" t="s">
        <v>296</v>
      </c>
      <c r="E13" s="168"/>
      <c r="F13" s="178"/>
      <c r="G13" s="24">
        <v>8</v>
      </c>
      <c r="H13" s="21" t="s">
        <v>20</v>
      </c>
      <c r="I13" s="22" t="e">
        <f>(E8+E15+E12-E23-E24-E25-E28-E27-E22)/E9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5">
      <c r="A14" s="8"/>
      <c r="B14" s="129" t="s">
        <v>157</v>
      </c>
      <c r="C14" s="127" t="s">
        <v>227</v>
      </c>
      <c r="D14" s="155" t="s">
        <v>297</v>
      </c>
      <c r="E14" s="168"/>
      <c r="F14" s="178"/>
      <c r="G14" s="24">
        <v>9</v>
      </c>
      <c r="H14" s="21" t="s">
        <v>141</v>
      </c>
      <c r="I14" s="22" t="e">
        <f>(E10-E11+E13+E14)/(E23-E26+E24+E25)</f>
        <v>#DIV/0!</v>
      </c>
      <c r="J14" s="25">
        <f>IF(AND((E10-E11+E13+E14)=0,(E23-E26+E24+E25)=0),1,IF((E23-E26+E24+E25)&lt;=0,3,IF(I14&lt;1,1,IF(I14&gt;1.5,3,2))))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5">
      <c r="A15" s="8"/>
      <c r="B15" s="129" t="s">
        <v>196</v>
      </c>
      <c r="C15" s="137" t="s">
        <v>197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((E7-'2017-ÚČ'!E7+E41)/'2017-ÚČ'!E7)*100</f>
        <v>#DIV/0!</v>
      </c>
      <c r="J15" s="25">
        <f>IF(AND(E7=0,E41=0,'2017-ÚČ'!E7=0),0,IF('2017-ÚČ'!E7=0,3,IF(I15&lt;=0,0,IF(I15&lt;2.51,1,IF(I15&gt;5,3,2)))))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thickBot="1">
      <c r="A16" s="147"/>
      <c r="C16" s="127" t="s">
        <v>2</v>
      </c>
      <c r="D16" s="155" t="s">
        <v>298</v>
      </c>
      <c r="E16" s="168"/>
      <c r="F16" s="178"/>
      <c r="G16" s="26" t="s">
        <v>53</v>
      </c>
      <c r="H16" s="27" t="s">
        <v>295</v>
      </c>
      <c r="I16" s="27"/>
      <c r="J16" s="28">
        <f>SUM(J6:J15)</f>
        <v>3</v>
      </c>
      <c r="K16" s="31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thickTop="1">
      <c r="A17" s="8"/>
      <c r="B17" s="129" t="s">
        <v>159</v>
      </c>
      <c r="C17" s="127" t="s">
        <v>151</v>
      </c>
      <c r="D17" s="155" t="s">
        <v>299</v>
      </c>
      <c r="E17" s="168"/>
      <c r="F17" s="178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5">
      <c r="A18" s="8"/>
      <c r="B18" s="129" t="s">
        <v>160</v>
      </c>
      <c r="C18" s="127" t="s">
        <v>185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5">
      <c r="A19" s="8"/>
      <c r="B19" s="129" t="s">
        <v>186</v>
      </c>
      <c r="C19" s="127" t="s">
        <v>1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5">
      <c r="A20" s="8"/>
      <c r="B20" s="129" t="s">
        <v>187</v>
      </c>
      <c r="C20" s="127" t="s">
        <v>3</v>
      </c>
      <c r="D20" s="155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5">
      <c r="A21" s="8"/>
      <c r="B21" s="129" t="s">
        <v>162</v>
      </c>
      <c r="C21" s="127" t="s">
        <v>4</v>
      </c>
      <c r="D21" s="155" t="s">
        <v>126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5">
      <c r="A22" s="8"/>
      <c r="B22" s="129" t="s">
        <v>188</v>
      </c>
      <c r="C22" s="127" t="s">
        <v>189</v>
      </c>
      <c r="D22" s="155" t="s">
        <v>300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>
      <c r="A23" s="8"/>
      <c r="B23" s="129" t="s">
        <v>190</v>
      </c>
      <c r="C23" s="127" t="s">
        <v>8</v>
      </c>
      <c r="D23" s="155" t="s">
        <v>301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5">
      <c r="A24" s="8"/>
      <c r="B24" s="129" t="s">
        <v>181</v>
      </c>
      <c r="C24" s="127" t="s">
        <v>193</v>
      </c>
      <c r="D24" s="155" t="s">
        <v>302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>
      <c r="A25" s="8"/>
      <c r="B25" s="129" t="s">
        <v>194</v>
      </c>
      <c r="C25" s="127" t="s">
        <v>9</v>
      </c>
      <c r="D25" s="158" t="s">
        <v>303</v>
      </c>
      <c r="E25" s="169"/>
      <c r="F25" s="179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>
      <c r="A26" s="8"/>
      <c r="B26" s="129" t="s">
        <v>192</v>
      </c>
      <c r="C26" s="127" t="s">
        <v>191</v>
      </c>
      <c r="D26" s="155" t="s">
        <v>304</v>
      </c>
      <c r="E26" s="168"/>
      <c r="F26" s="18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97" t="s">
        <v>184</v>
      </c>
      <c r="C27" s="198" t="s">
        <v>195</v>
      </c>
      <c r="D27" s="158" t="s">
        <v>305</v>
      </c>
      <c r="E27" s="169"/>
      <c r="F27" s="180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thickBot="1">
      <c r="A28" s="8"/>
      <c r="B28" s="130" t="s">
        <v>196</v>
      </c>
      <c r="C28" s="128" t="s">
        <v>195</v>
      </c>
      <c r="D28" s="157" t="s">
        <v>306</v>
      </c>
      <c r="E28" s="170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25" thickTop="1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5">
      <c r="A30" s="8"/>
      <c r="B30" s="13"/>
      <c r="C30" s="29" t="s">
        <v>324</v>
      </c>
      <c r="D30" s="13"/>
      <c r="E30" s="171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thickBot="1">
      <c r="A31" s="8"/>
      <c r="B31" s="8"/>
      <c r="C31" s="7"/>
      <c r="D31" s="7"/>
      <c r="E31" s="166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2" thickTop="1">
      <c r="A32" s="8"/>
      <c r="B32" s="15" t="s">
        <v>178</v>
      </c>
      <c r="C32" s="16" t="s">
        <v>25</v>
      </c>
      <c r="D32" s="16" t="s">
        <v>26</v>
      </c>
      <c r="E32" s="172" t="s">
        <v>27</v>
      </c>
      <c r="F32" s="18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5">
      <c r="A33" s="8"/>
      <c r="B33" s="132" t="s">
        <v>199</v>
      </c>
      <c r="C33" s="134" t="s">
        <v>200</v>
      </c>
      <c r="D33" s="155" t="s">
        <v>28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5">
      <c r="A34" s="8"/>
      <c r="B34" s="132" t="s">
        <v>170</v>
      </c>
      <c r="C34" s="134" t="s">
        <v>29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5">
      <c r="A35" s="8"/>
      <c r="B35" s="132" t="s">
        <v>226</v>
      </c>
      <c r="C35" s="134" t="s">
        <v>34</v>
      </c>
      <c r="D35" s="155" t="s">
        <v>236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5">
      <c r="A36" s="8"/>
      <c r="B36" s="132" t="s">
        <v>198</v>
      </c>
      <c r="C36" s="134" t="s">
        <v>30</v>
      </c>
      <c r="D36" s="155" t="s">
        <v>32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5">
      <c r="A37" s="8"/>
      <c r="B37" s="132" t="s">
        <v>204</v>
      </c>
      <c r="C37" s="134" t="s">
        <v>205</v>
      </c>
      <c r="D37" s="155" t="s">
        <v>238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5">
      <c r="A38" s="8"/>
      <c r="B38" s="132" t="s">
        <v>207</v>
      </c>
      <c r="C38" s="134" t="s">
        <v>206</v>
      </c>
      <c r="D38" s="155" t="s">
        <v>239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5">
      <c r="A39" s="8"/>
      <c r="B39" s="132" t="s">
        <v>152</v>
      </c>
      <c r="C39" s="134" t="s">
        <v>201</v>
      </c>
      <c r="D39" s="155" t="s">
        <v>237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5">
      <c r="A40" s="8"/>
      <c r="B40" s="132" t="s">
        <v>202</v>
      </c>
      <c r="C40" s="134" t="s">
        <v>203</v>
      </c>
      <c r="D40" s="155" t="s">
        <v>35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5">
      <c r="A41" s="8"/>
      <c r="B41" s="132" t="s">
        <v>208</v>
      </c>
      <c r="C41" s="134" t="s">
        <v>209</v>
      </c>
      <c r="D41" s="155" t="s">
        <v>240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5">
      <c r="A42" s="8"/>
      <c r="B42" s="132" t="s">
        <v>214</v>
      </c>
      <c r="C42" s="135" t="s">
        <v>215</v>
      </c>
      <c r="D42" s="156" t="s">
        <v>242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5">
      <c r="A43" s="8"/>
      <c r="B43" s="132" t="s">
        <v>216</v>
      </c>
      <c r="C43" s="135" t="s">
        <v>217</v>
      </c>
      <c r="D43" s="156" t="s">
        <v>38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" customHeight="1">
      <c r="A44" s="8"/>
      <c r="B44" s="132" t="s">
        <v>218</v>
      </c>
      <c r="C44" s="135" t="s">
        <v>219</v>
      </c>
      <c r="D44" s="156" t="s">
        <v>243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" customHeight="1">
      <c r="A45" s="8"/>
      <c r="B45" s="132" t="s">
        <v>210</v>
      </c>
      <c r="C45" s="134" t="s">
        <v>211</v>
      </c>
      <c r="D45" s="155" t="s">
        <v>40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27" customHeight="1">
      <c r="A46" s="8"/>
      <c r="B46" s="132" t="s">
        <v>213</v>
      </c>
      <c r="C46" s="134" t="s">
        <v>293</v>
      </c>
      <c r="D46" s="155" t="s">
        <v>241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27" customHeight="1">
      <c r="A47" s="8"/>
      <c r="B47" s="132" t="s">
        <v>220</v>
      </c>
      <c r="C47" s="135" t="s">
        <v>221</v>
      </c>
      <c r="D47" s="156" t="s">
        <v>244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5">
      <c r="A48" s="8"/>
      <c r="B48" s="132" t="s">
        <v>177</v>
      </c>
      <c r="C48" s="134" t="s">
        <v>222</v>
      </c>
      <c r="D48" s="155" t="s">
        <v>42</v>
      </c>
      <c r="E48" s="173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3.5">
      <c r="A49" s="8"/>
      <c r="B49" s="132" t="s">
        <v>223</v>
      </c>
      <c r="C49" s="134" t="s">
        <v>224</v>
      </c>
      <c r="D49" s="155" t="s">
        <v>44</v>
      </c>
      <c r="E49" s="173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thickBot="1">
      <c r="A50" s="8"/>
      <c r="B50" s="133" t="s">
        <v>176</v>
      </c>
      <c r="C50" s="136" t="s">
        <v>225</v>
      </c>
      <c r="D50" s="157" t="s">
        <v>245</v>
      </c>
      <c r="E50" s="174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thickTop="1">
      <c r="A51" s="8"/>
      <c r="B51" s="8"/>
      <c r="C51" s="31"/>
      <c r="D51" s="30"/>
      <c r="E51" s="175"/>
      <c r="F51" s="178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5">
      <c r="A52" s="8"/>
      <c r="F52" s="178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6:100" ht="13.5">
      <c r="F53" s="18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6:100" ht="13.5"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6:100" ht="13.5"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5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5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5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5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5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5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5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5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3.5">
      <c r="C265" s="1"/>
      <c r="D265" s="3"/>
      <c r="E265" s="177"/>
      <c r="F265" s="17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3.5">
      <c r="C266" s="1"/>
      <c r="D266" s="3"/>
      <c r="E266" s="177"/>
      <c r="F266" s="17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spans="4:6" ht="12.75">
      <c r="D275" s="4"/>
      <c r="E275"/>
      <c r="F275"/>
    </row>
    <row r="276" spans="4:6" ht="12.75">
      <c r="D276" s="4"/>
      <c r="E276"/>
      <c r="F276"/>
    </row>
    <row r="277" spans="4:6" ht="12.75">
      <c r="D277" s="4"/>
      <c r="E277"/>
      <c r="F277"/>
    </row>
    <row r="278" spans="4:6" ht="12.75">
      <c r="D278" s="4"/>
      <c r="E278"/>
      <c r="F278"/>
    </row>
    <row r="279" spans="4:6" ht="12.75">
      <c r="D279" s="4"/>
      <c r="E279"/>
      <c r="F279"/>
    </row>
    <row r="280" spans="4:6" ht="12.75">
      <c r="D280" s="4"/>
      <c r="E280"/>
      <c r="F280"/>
    </row>
    <row r="281" spans="4:6" ht="12.75">
      <c r="D281" s="4"/>
      <c r="E281"/>
      <c r="F281"/>
    </row>
    <row r="282" spans="4:6" ht="12.75">
      <c r="D282" s="4"/>
      <c r="E282"/>
      <c r="F282"/>
    </row>
    <row r="283" spans="4:6" ht="12.75">
      <c r="D283" s="4"/>
      <c r="E283"/>
      <c r="F283"/>
    </row>
    <row r="284" spans="4:6" ht="12.75">
      <c r="D284" s="4"/>
      <c r="E284"/>
      <c r="F284"/>
    </row>
    <row r="285" spans="4:6" ht="12.75">
      <c r="D285" s="4"/>
      <c r="E285"/>
      <c r="F285"/>
    </row>
    <row r="286" spans="4:6" ht="12.75">
      <c r="D286" s="4"/>
      <c r="E286"/>
      <c r="F286"/>
    </row>
    <row r="287" spans="4:6" ht="12.75">
      <c r="D287" s="4"/>
      <c r="E287"/>
      <c r="F287"/>
    </row>
    <row r="288" spans="4:6" ht="12.75">
      <c r="D288" s="4"/>
      <c r="E288"/>
      <c r="F288"/>
    </row>
    <row r="289" spans="4:6" ht="12.75">
      <c r="D289" s="4"/>
      <c r="E289"/>
      <c r="F289"/>
    </row>
    <row r="290" spans="4:6" ht="12.75">
      <c r="D290" s="4"/>
      <c r="E290"/>
      <c r="F290"/>
    </row>
    <row r="291" spans="4:6" ht="12.75">
      <c r="D291" s="4"/>
      <c r="E291"/>
      <c r="F291"/>
    </row>
    <row r="292" spans="4:6" ht="12.75">
      <c r="D292" s="4"/>
      <c r="E292"/>
      <c r="F292"/>
    </row>
    <row r="293" spans="4:6" ht="12.75">
      <c r="D293" s="4"/>
      <c r="E293"/>
      <c r="F293"/>
    </row>
    <row r="294" spans="4:6" ht="12.75">
      <c r="D294" s="4"/>
      <c r="E294"/>
      <c r="F294"/>
    </row>
    <row r="295" spans="4:6" ht="12.75">
      <c r="D295" s="4"/>
      <c r="E295"/>
      <c r="F295"/>
    </row>
    <row r="296" spans="4:6" ht="12.75">
      <c r="D296" s="4"/>
      <c r="E296"/>
      <c r="F296"/>
    </row>
    <row r="297" spans="4:6" ht="12.75">
      <c r="D297" s="4"/>
      <c r="E297"/>
      <c r="F297"/>
    </row>
    <row r="298" spans="4:6" ht="12.75">
      <c r="D298" s="4"/>
      <c r="E298"/>
      <c r="F298"/>
    </row>
    <row r="299" spans="4:6" ht="12.75">
      <c r="D299" s="4"/>
      <c r="E299"/>
      <c r="F299"/>
    </row>
    <row r="300" spans="4:6" ht="12.75">
      <c r="D300" s="4"/>
      <c r="E300"/>
      <c r="F300"/>
    </row>
    <row r="301" spans="4:6" ht="12.75">
      <c r="D301" s="4"/>
      <c r="E301"/>
      <c r="F301"/>
    </row>
    <row r="302" spans="4:6" ht="12.75">
      <c r="D302" s="4"/>
      <c r="E302"/>
      <c r="F302"/>
    </row>
    <row r="303" spans="4:6" ht="12.75">
      <c r="D303" s="4"/>
      <c r="E303"/>
      <c r="F303"/>
    </row>
    <row r="304" spans="4:6" ht="12.75">
      <c r="D304" s="4"/>
      <c r="E304"/>
      <c r="F304"/>
    </row>
    <row r="305" spans="4:6" ht="12.75">
      <c r="D305" s="4"/>
      <c r="E305"/>
      <c r="F305"/>
    </row>
    <row r="306" spans="4:6" ht="12.75">
      <c r="D306" s="4"/>
      <c r="E306"/>
      <c r="F306"/>
    </row>
    <row r="307" spans="4:6" ht="12.75">
      <c r="D307" s="4"/>
      <c r="E307"/>
      <c r="F307"/>
    </row>
    <row r="308" spans="4:6" ht="12.75">
      <c r="D308" s="4"/>
      <c r="E308"/>
      <c r="F308"/>
    </row>
    <row r="309" spans="4:6" ht="12.75">
      <c r="D309" s="4"/>
      <c r="E309"/>
      <c r="F309"/>
    </row>
    <row r="310" spans="4:6" ht="12.75">
      <c r="D310" s="4"/>
      <c r="E310"/>
      <c r="F310"/>
    </row>
    <row r="311" spans="4:6" ht="12.75">
      <c r="D311" s="4"/>
      <c r="E311"/>
      <c r="F311"/>
    </row>
    <row r="312" spans="4:6" ht="12.75">
      <c r="D312" s="4"/>
      <c r="E312"/>
      <c r="F312"/>
    </row>
    <row r="313" spans="4:6" ht="12.75">
      <c r="D313" s="4"/>
      <c r="E313"/>
      <c r="F313"/>
    </row>
    <row r="314" spans="4:6" ht="12.75">
      <c r="D314" s="4"/>
      <c r="E314"/>
      <c r="F314"/>
    </row>
    <row r="315" spans="4:6" ht="12.75">
      <c r="D315" s="4"/>
      <c r="E315"/>
      <c r="F315"/>
    </row>
    <row r="316" spans="4:6" ht="12.75">
      <c r="D316" s="4"/>
      <c r="E316"/>
      <c r="F316"/>
    </row>
    <row r="317" spans="4:6" ht="12.75">
      <c r="D317" s="4"/>
      <c r="E317"/>
      <c r="F317"/>
    </row>
    <row r="318" spans="4:6" ht="12.75">
      <c r="D318" s="4"/>
      <c r="E318"/>
      <c r="F318"/>
    </row>
    <row r="319" spans="4:6" ht="12.75">
      <c r="D319" s="4"/>
      <c r="E319"/>
      <c r="F319"/>
    </row>
    <row r="320" spans="4:6" ht="12.75">
      <c r="D320" s="4"/>
      <c r="E320"/>
      <c r="F320"/>
    </row>
    <row r="321" spans="4:6" ht="12.75">
      <c r="D321" s="4"/>
      <c r="E321"/>
      <c r="F321"/>
    </row>
    <row r="322" spans="4:6" ht="12.75">
      <c r="D322" s="4"/>
      <c r="E322"/>
      <c r="F322"/>
    </row>
    <row r="323" spans="4:6" ht="12.75">
      <c r="D323" s="4"/>
      <c r="E323"/>
      <c r="F323"/>
    </row>
    <row r="324" spans="4:6" ht="12.75">
      <c r="D324" s="4"/>
      <c r="E324"/>
      <c r="F324"/>
    </row>
    <row r="325" spans="4:6" ht="12.75">
      <c r="D325" s="4"/>
      <c r="E325"/>
      <c r="F325"/>
    </row>
    <row r="326" spans="4:6" ht="12.75">
      <c r="D326" s="4"/>
      <c r="E326"/>
      <c r="F326"/>
    </row>
    <row r="327" spans="4:6" ht="12.75">
      <c r="D327" s="4"/>
      <c r="E327"/>
      <c r="F327"/>
    </row>
    <row r="328" spans="4:6" ht="12.75">
      <c r="D328" s="4"/>
      <c r="E328"/>
      <c r="F328"/>
    </row>
    <row r="329" spans="4:6" ht="12.75">
      <c r="D329" s="4"/>
      <c r="E329"/>
      <c r="F329"/>
    </row>
    <row r="330" spans="4:6" ht="12.75">
      <c r="D330" s="4"/>
      <c r="E330"/>
      <c r="F330"/>
    </row>
    <row r="331" spans="4:6" ht="12.75">
      <c r="D331" s="4"/>
      <c r="E331"/>
      <c r="F331"/>
    </row>
    <row r="332" spans="4:6" ht="12.75">
      <c r="D332" s="4"/>
      <c r="E332"/>
      <c r="F332"/>
    </row>
    <row r="333" spans="4:6" ht="12.75">
      <c r="D333" s="4"/>
      <c r="E333"/>
      <c r="F333"/>
    </row>
    <row r="334" spans="4:6" ht="12.75">
      <c r="D334" s="4"/>
      <c r="E334"/>
      <c r="F334"/>
    </row>
    <row r="335" spans="4:6" ht="12.75">
      <c r="D335" s="4"/>
      <c r="E335"/>
      <c r="F335"/>
    </row>
    <row r="336" spans="4:6" ht="12.75">
      <c r="D336" s="4"/>
      <c r="E336"/>
      <c r="F336"/>
    </row>
    <row r="337" spans="4:6" ht="12.75">
      <c r="D337" s="4"/>
      <c r="E337"/>
      <c r="F337"/>
    </row>
    <row r="338" spans="4:6" ht="12.75">
      <c r="D338" s="4"/>
      <c r="E338"/>
      <c r="F338"/>
    </row>
    <row r="339" spans="4:6" ht="12.75">
      <c r="D339" s="4"/>
      <c r="E339"/>
      <c r="F339"/>
    </row>
    <row r="340" spans="4:6" ht="12.75">
      <c r="D340" s="4"/>
      <c r="E340"/>
      <c r="F340"/>
    </row>
    <row r="341" spans="4:6" ht="12.75">
      <c r="D341" s="4"/>
      <c r="E341"/>
      <c r="F341"/>
    </row>
    <row r="342" spans="4:6" ht="12.75">
      <c r="D342" s="4"/>
      <c r="E342"/>
      <c r="F342"/>
    </row>
    <row r="343" spans="4:6" ht="12.75">
      <c r="D343" s="4"/>
      <c r="E343"/>
      <c r="F343"/>
    </row>
    <row r="344" spans="4:6" ht="12.75">
      <c r="D344" s="4"/>
      <c r="E344"/>
      <c r="F344"/>
    </row>
    <row r="345" spans="4:6" ht="12.75">
      <c r="D345" s="4"/>
      <c r="E345"/>
      <c r="F345"/>
    </row>
    <row r="346" spans="4:6" ht="12.75">
      <c r="D346" s="4"/>
      <c r="E346"/>
      <c r="F346"/>
    </row>
    <row r="347" spans="4:6" ht="12.75">
      <c r="D347" s="4"/>
      <c r="E347"/>
      <c r="F347"/>
    </row>
    <row r="348" spans="4:6" ht="12.75">
      <c r="D348" s="4"/>
      <c r="E348"/>
      <c r="F348"/>
    </row>
    <row r="349" spans="4:6" ht="12.75">
      <c r="D349" s="4"/>
      <c r="E349"/>
      <c r="F349"/>
    </row>
    <row r="350" spans="4:6" ht="12.75">
      <c r="D350" s="4"/>
      <c r="E350"/>
      <c r="F350"/>
    </row>
    <row r="351" spans="4:6" ht="12.75">
      <c r="D351" s="4"/>
      <c r="E351"/>
      <c r="F351"/>
    </row>
    <row r="352" spans="4:6" ht="12.75">
      <c r="D352" s="4"/>
      <c r="E352"/>
      <c r="F352"/>
    </row>
    <row r="353" spans="4:6" ht="12.75">
      <c r="D353" s="4"/>
      <c r="E353"/>
      <c r="F353"/>
    </row>
    <row r="354" spans="4:6" ht="12.75">
      <c r="D354" s="4"/>
      <c r="E354"/>
      <c r="F354"/>
    </row>
    <row r="355" spans="4:6" ht="12.75">
      <c r="D355" s="4"/>
      <c r="E355"/>
      <c r="F355"/>
    </row>
    <row r="356" spans="4:6" ht="12.75">
      <c r="D356" s="4"/>
      <c r="E356"/>
      <c r="F356"/>
    </row>
    <row r="357" spans="4:6" ht="12.75">
      <c r="D357" s="4"/>
      <c r="E357"/>
      <c r="F357"/>
    </row>
    <row r="358" spans="4:6" ht="12.75">
      <c r="D358" s="4"/>
      <c r="E358"/>
      <c r="F358"/>
    </row>
    <row r="359" spans="4:6" ht="12.75">
      <c r="D359" s="4"/>
      <c r="E359"/>
      <c r="F359"/>
    </row>
    <row r="360" spans="4:6" ht="12.75">
      <c r="D360" s="4"/>
      <c r="E360"/>
      <c r="F360"/>
    </row>
    <row r="361" spans="4:6" ht="12.75">
      <c r="D361" s="4"/>
      <c r="E361"/>
      <c r="F361"/>
    </row>
    <row r="362" spans="4:6" ht="12.75">
      <c r="D362" s="4"/>
      <c r="E362"/>
      <c r="F362"/>
    </row>
    <row r="363" spans="4:6" ht="12.75">
      <c r="D363" s="4"/>
      <c r="E363"/>
      <c r="F363"/>
    </row>
    <row r="364" spans="4:6" ht="12.75">
      <c r="D364" s="4"/>
      <c r="E364"/>
      <c r="F364"/>
    </row>
    <row r="365" spans="4:6" ht="12.75">
      <c r="D365" s="4"/>
      <c r="E365"/>
      <c r="F365"/>
    </row>
    <row r="366" spans="4:6" ht="12.75">
      <c r="D366" s="4"/>
      <c r="E366"/>
      <c r="F366"/>
    </row>
    <row r="367" spans="4:6" ht="12.75">
      <c r="D367" s="4"/>
      <c r="E367"/>
      <c r="F367"/>
    </row>
    <row r="368" spans="4:6" ht="12.75">
      <c r="D368" s="4"/>
      <c r="E368"/>
      <c r="F368"/>
    </row>
    <row r="369" spans="4:6" ht="12.75">
      <c r="D369" s="4"/>
      <c r="E369"/>
      <c r="F369"/>
    </row>
    <row r="370" spans="4:6" ht="12.75">
      <c r="D370" s="4"/>
      <c r="E370"/>
      <c r="F370"/>
    </row>
    <row r="371" spans="4:6" ht="12.75">
      <c r="D371" s="4"/>
      <c r="E371"/>
      <c r="F371"/>
    </row>
    <row r="372" spans="4:6" ht="12.75">
      <c r="D372" s="4"/>
      <c r="E372"/>
      <c r="F372"/>
    </row>
    <row r="373" spans="4:6" ht="12.75">
      <c r="D373" s="4"/>
      <c r="E373"/>
      <c r="F373"/>
    </row>
    <row r="374" spans="4:6" ht="12.75">
      <c r="D374" s="4"/>
      <c r="E374"/>
      <c r="F374"/>
    </row>
    <row r="375" spans="4:6" ht="12.75">
      <c r="D375" s="4"/>
      <c r="E375"/>
      <c r="F375"/>
    </row>
    <row r="376" spans="4:6" ht="12.75">
      <c r="D376" s="4"/>
      <c r="E376"/>
      <c r="F376"/>
    </row>
    <row r="377" spans="4:6" ht="12.75">
      <c r="D377" s="4"/>
      <c r="E377"/>
      <c r="F377"/>
    </row>
    <row r="378" spans="4:6" ht="12.75">
      <c r="D378" s="4"/>
      <c r="E378"/>
      <c r="F378"/>
    </row>
    <row r="379" spans="4:6" ht="12.75">
      <c r="D379" s="4"/>
      <c r="E379"/>
      <c r="F379"/>
    </row>
    <row r="380" spans="4:6" ht="12.75">
      <c r="D380" s="4"/>
      <c r="E380"/>
      <c r="F380"/>
    </row>
    <row r="381" spans="4:6" ht="12.75">
      <c r="D381" s="4"/>
      <c r="E381"/>
      <c r="F381"/>
    </row>
    <row r="382" spans="4:6" ht="12.75">
      <c r="D382" s="4"/>
      <c r="E382"/>
      <c r="F382"/>
    </row>
    <row r="383" spans="4:6" ht="12.75">
      <c r="D383" s="4"/>
      <c r="E383"/>
      <c r="F383"/>
    </row>
    <row r="384" spans="4:6" ht="12.75">
      <c r="D384" s="4"/>
      <c r="E384"/>
      <c r="F384"/>
    </row>
    <row r="385" spans="4:6" ht="12.75">
      <c r="D385" s="4"/>
      <c r="E385"/>
      <c r="F385"/>
    </row>
    <row r="386" spans="4:6" ht="12.75">
      <c r="D386" s="4"/>
      <c r="E386"/>
      <c r="F386"/>
    </row>
    <row r="387" spans="4:6" ht="12.75">
      <c r="D387" s="4"/>
      <c r="E387"/>
      <c r="F387"/>
    </row>
    <row r="388" spans="4:6" ht="12.75">
      <c r="D388" s="4"/>
      <c r="E388"/>
      <c r="F388"/>
    </row>
    <row r="389" spans="4:6" ht="12.75">
      <c r="D389" s="4"/>
      <c r="E389"/>
      <c r="F389"/>
    </row>
    <row r="390" spans="4:6" ht="12.75">
      <c r="D390" s="4"/>
      <c r="E390"/>
      <c r="F390"/>
    </row>
    <row r="391" spans="4:6" ht="12.75">
      <c r="D391" s="4"/>
      <c r="E391"/>
      <c r="F391"/>
    </row>
    <row r="392" spans="4:6" ht="12.75">
      <c r="D392" s="4"/>
      <c r="E392"/>
      <c r="F392"/>
    </row>
    <row r="393" spans="4:6" ht="12.75">
      <c r="D393" s="4"/>
      <c r="E393"/>
      <c r="F39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91"/>
  <sheetViews>
    <sheetView zoomScale="75" zoomScaleNormal="75" zoomScalePageLayoutView="0" workbookViewId="0" topLeftCell="A1">
      <selection activeCell="J15" sqref="J15"/>
    </sheetView>
  </sheetViews>
  <sheetFormatPr defaultColWidth="9.00390625" defaultRowHeight="12.75"/>
  <cols>
    <col min="1" max="1" width="2.375" style="0" customWidth="1"/>
    <col min="2" max="2" width="22.00390625" style="0" customWidth="1"/>
    <col min="3" max="3" width="89.875" style="0" customWidth="1"/>
    <col min="4" max="4" width="8.625" style="0" customWidth="1"/>
    <col min="5" max="5" width="12.625" style="176" customWidth="1"/>
    <col min="6" max="6" width="9.125" style="176" customWidth="1"/>
    <col min="7" max="7" width="4.00390625" style="0" customWidth="1"/>
    <col min="8" max="8" width="45.625" style="0" customWidth="1"/>
    <col min="9" max="10" width="12.625" style="0" customWidth="1"/>
  </cols>
  <sheetData>
    <row r="1" spans="1:11" ht="12.7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5">
      <c r="A2" s="8"/>
      <c r="B2" s="12"/>
      <c r="C2" s="29" t="s">
        <v>323</v>
      </c>
      <c r="D2" s="12"/>
      <c r="E2" s="164"/>
      <c r="F2" s="166"/>
      <c r="G2" s="13"/>
      <c r="H2" s="29" t="s">
        <v>286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25" thickBot="1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Bot="1" thickTop="1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5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5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5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5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IF(E48+E39+E43+E44&lt;=0,0,IF(E32+E31-E37-E38&lt;=0,0,IF(I9&lt;6,1,IF(I9&gt;15,3,2))))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5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5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IF(AND(E47=0,(E46+E40+E41+E42+E45)&lt;=0),0,IF(E47=0,3,IF(I11&lt;=0,0,IF(I11&lt;1.1,1,IF(I11&gt;2.1,3,2)))))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5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5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5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5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((E7-'2016-ÚČ'!E7+E39)/'2016-ÚČ'!E7)*100</f>
        <v>#DIV/0!</v>
      </c>
      <c r="J15" s="25">
        <f>IF(AND(E7=0,E39=0,'2016-ÚČ'!E7=0),0,IF('2016-ÚČ'!E7=0,3,IF(I15&lt;=0,0,IF(I15&lt;2.51,1,IF(I15&gt;5,3,2)))))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thickBot="1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287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thickTop="1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5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5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5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5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5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thickBot="1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thickTop="1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5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25" thickBot="1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5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5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5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5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5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5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5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5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5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5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5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" customHeight="1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" customHeight="1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" customHeight="1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" customHeight="1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5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5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thickBot="1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thickTop="1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5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6:100" ht="13.5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6:100" ht="13.5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6:100" ht="13.5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5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5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5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5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5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5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5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5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</sheetData>
  <sheetProtection formatCell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91"/>
  <sheetViews>
    <sheetView zoomScale="75" zoomScaleNormal="75" zoomScalePageLayoutView="0" workbookViewId="0" topLeftCell="A1">
      <selection activeCell="J15" sqref="J15"/>
    </sheetView>
  </sheetViews>
  <sheetFormatPr defaultColWidth="9.00390625" defaultRowHeight="12.75"/>
  <cols>
    <col min="1" max="1" width="2.375" style="0" customWidth="1"/>
    <col min="2" max="2" width="22.00390625" style="0" customWidth="1"/>
    <col min="3" max="3" width="89.875" style="0" customWidth="1"/>
    <col min="4" max="4" width="8.625" style="0" customWidth="1"/>
    <col min="5" max="5" width="12.625" style="176" customWidth="1"/>
    <col min="6" max="6" width="9.125" style="176" customWidth="1"/>
    <col min="7" max="7" width="4.00390625" style="0" customWidth="1"/>
    <col min="8" max="8" width="45.625" style="0" customWidth="1"/>
    <col min="9" max="10" width="12.625" style="0" customWidth="1"/>
  </cols>
  <sheetData>
    <row r="1" spans="1:11" ht="12.7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5">
      <c r="A2" s="8"/>
      <c r="B2" s="12"/>
      <c r="C2" s="29" t="s">
        <v>325</v>
      </c>
      <c r="D2" s="12"/>
      <c r="E2" s="164"/>
      <c r="F2" s="166"/>
      <c r="G2" s="13"/>
      <c r="H2" s="29" t="s">
        <v>235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25" thickBot="1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Bot="1" thickTop="1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5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5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5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5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IF(E48+E39+E43+E44&lt;=0,0,IF(E32+E31-E37-E38&lt;=0,0,IF(I9&lt;6,1,IF(I9&gt;15,3,2))))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5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5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IF(AND(E47=0,(E46+E40+E41+E42+E45)&lt;=0),0,IF(E47=0,3,IF(I11&lt;=0,0,IF(I11&lt;1.1,1,IF(I11&gt;2.1,3,2)))))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5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5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5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5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((E7-'2015-ÚČ'!E7+E39)/'2015-ÚČ'!E7)*100</f>
        <v>#DIV/0!</v>
      </c>
      <c r="J15" s="25">
        <f>IF(AND(E7=0,E39=0,'2015-ÚČ'!E7=0),0,IF('2015-ÚČ'!E7=0,3,IF(I15&lt;=0,0,IF(I15&lt;2.51,1,IF(I15&gt;5,3,2)))))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thickBot="1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273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thickTop="1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5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5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5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5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5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thickBot="1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thickTop="1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5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25" thickBot="1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5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5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5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5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5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5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5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5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5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5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5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" customHeight="1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" customHeight="1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" customHeight="1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" customHeight="1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5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5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thickBot="1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thickTop="1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5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6:100" ht="13.5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6:100" ht="13.5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6:100" ht="13.5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5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5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5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5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5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5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5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5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</sheetData>
  <sheetProtection formatCell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83"/>
  <sheetViews>
    <sheetView zoomScale="75" zoomScaleNormal="75" zoomScalePageLayoutView="0" workbookViewId="0" topLeftCell="A1">
      <selection activeCell="J15" sqref="J15"/>
    </sheetView>
  </sheetViews>
  <sheetFormatPr defaultColWidth="9.00390625" defaultRowHeight="12.75"/>
  <cols>
    <col min="1" max="1" width="2.375" style="0" customWidth="1"/>
    <col min="2" max="2" width="18.625" style="0" customWidth="1"/>
    <col min="3" max="3" width="69.875" style="0" customWidth="1"/>
    <col min="4" max="4" width="8.625" style="0" customWidth="1"/>
    <col min="5" max="5" width="12.625" style="176" customWidth="1"/>
    <col min="6" max="6" width="9.125" style="176" customWidth="1"/>
    <col min="7" max="7" width="4.00390625" style="0" customWidth="1"/>
    <col min="8" max="8" width="45.625" style="0" customWidth="1"/>
    <col min="9" max="10" width="12.625" style="0" customWidth="1"/>
  </cols>
  <sheetData>
    <row r="1" spans="1:11" ht="12.7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5">
      <c r="A2" s="8"/>
      <c r="B2" s="12"/>
      <c r="C2" s="29" t="s">
        <v>323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25" thickBot="1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Bot="1" thickTop="1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5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5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5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5">
      <c r="A9" s="8"/>
      <c r="B9" s="129" t="s">
        <v>154</v>
      </c>
      <c r="C9" s="127" t="s">
        <v>10</v>
      </c>
      <c r="D9" s="18" t="s">
        <v>17</v>
      </c>
      <c r="E9" s="168"/>
      <c r="F9" s="178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IF(E40+E36+E35&lt;=0,0,IF(E30+E32&lt;=0,0,IF(I9&lt;6,1,IF(I9&gt;15,3,2))))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5">
      <c r="A10" s="8"/>
      <c r="B10" s="129" t="s">
        <v>155</v>
      </c>
      <c r="C10" s="127" t="s">
        <v>11</v>
      </c>
      <c r="D10" s="18" t="s">
        <v>101</v>
      </c>
      <c r="E10" s="168"/>
      <c r="F10" s="178"/>
      <c r="G10" s="24">
        <v>5</v>
      </c>
      <c r="H10" s="21" t="s">
        <v>24</v>
      </c>
      <c r="I10" s="22" t="e">
        <f>((E18-E20-E22-E19)/E14)*100</f>
        <v>#DIV/0!</v>
      </c>
      <c r="J10" s="25">
        <f>IF(E14&lt;=0,0,IF((I10)&gt;=100,0,IF(I10&lt;55,3,IF(I10&gt;70,1,2))))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5">
      <c r="A11" s="8"/>
      <c r="B11" s="129" t="s">
        <v>156</v>
      </c>
      <c r="C11" s="127" t="s">
        <v>14</v>
      </c>
      <c r="D11" s="18" t="s">
        <v>102</v>
      </c>
      <c r="E11" s="168"/>
      <c r="F11" s="178"/>
      <c r="G11" s="24">
        <v>6</v>
      </c>
      <c r="H11" s="21" t="s">
        <v>19</v>
      </c>
      <c r="I11" s="22" t="e">
        <f>(E38+E37)/E39</f>
        <v>#DIV/0!</v>
      </c>
      <c r="J11" s="25">
        <f>IF(AND(E39=0,(E38+E37)&lt;=0),0,IF(E39=0,3,IF(I11&lt;=0,0,IF(I11&lt;1.1,1,IF(I11&gt;2.1,3,2)))))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5">
      <c r="A12" s="8"/>
      <c r="B12" s="129" t="s">
        <v>157</v>
      </c>
      <c r="C12" s="127" t="s">
        <v>12</v>
      </c>
      <c r="D12" s="18" t="s">
        <v>103</v>
      </c>
      <c r="E12" s="168"/>
      <c r="F12" s="178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5">
      <c r="A13" s="8"/>
      <c r="B13" s="129" t="s">
        <v>158</v>
      </c>
      <c r="C13" s="127" t="s">
        <v>7</v>
      </c>
      <c r="D13" s="18" t="s">
        <v>104</v>
      </c>
      <c r="E13" s="168"/>
      <c r="F13" s="178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5">
      <c r="A14" s="8"/>
      <c r="B14" s="129"/>
      <c r="C14" s="127" t="s">
        <v>2</v>
      </c>
      <c r="D14" s="18" t="s">
        <v>105</v>
      </c>
      <c r="E14" s="168"/>
      <c r="F14" s="178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5">
      <c r="A15" s="8"/>
      <c r="B15" s="129" t="s">
        <v>159</v>
      </c>
      <c r="C15" s="127" t="s">
        <v>151</v>
      </c>
      <c r="D15" s="18" t="s">
        <v>123</v>
      </c>
      <c r="E15" s="168"/>
      <c r="F15" s="178"/>
      <c r="G15" s="24">
        <v>10</v>
      </c>
      <c r="H15" s="21" t="s">
        <v>142</v>
      </c>
      <c r="I15" s="22" t="e">
        <f>((E7-'2014-ÚČ'!E7+E35)/'2014-ÚČ'!E7)*100</f>
        <v>#DIV/0!</v>
      </c>
      <c r="J15" s="25">
        <f>IF(AND(E7=0,E35=0,'2014-ÚČ'!E7=0),0,IF('2014-ÚČ'!E7=0,3,IF(I15&lt;=0,0,IF(I15&lt;2.51,1,IF(I15&gt;5,3,2)))))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thickBot="1">
      <c r="A16" s="8"/>
      <c r="B16" s="129" t="s">
        <v>160</v>
      </c>
      <c r="C16" s="127" t="s">
        <v>0</v>
      </c>
      <c r="D16" s="18" t="s">
        <v>124</v>
      </c>
      <c r="E16" s="168"/>
      <c r="F16" s="178"/>
      <c r="G16" s="26" t="s">
        <v>53</v>
      </c>
      <c r="H16" s="27" t="s">
        <v>149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thickTop="1">
      <c r="A17" s="8"/>
      <c r="B17" s="129" t="s">
        <v>161</v>
      </c>
      <c r="C17" s="127" t="s">
        <v>1</v>
      </c>
      <c r="D17" s="18" t="s">
        <v>121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5">
      <c r="A18" s="8"/>
      <c r="B18" s="129" t="s">
        <v>162</v>
      </c>
      <c r="C18" s="127" t="s">
        <v>3</v>
      </c>
      <c r="D18" s="18" t="s">
        <v>125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5">
      <c r="A19" s="8"/>
      <c r="B19" s="129" t="s">
        <v>163</v>
      </c>
      <c r="C19" s="127" t="s">
        <v>4</v>
      </c>
      <c r="D19" s="18" t="s">
        <v>134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5">
      <c r="A20" s="8"/>
      <c r="B20" s="129" t="s">
        <v>179</v>
      </c>
      <c r="C20" s="127" t="s">
        <v>13</v>
      </c>
      <c r="D20" s="18" t="s">
        <v>50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5">
      <c r="A21" s="8"/>
      <c r="B21" s="129" t="s">
        <v>164</v>
      </c>
      <c r="C21" s="127" t="s">
        <v>8</v>
      </c>
      <c r="D21" s="18" t="s">
        <v>135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5">
      <c r="A22" s="8"/>
      <c r="B22" s="129" t="s">
        <v>165</v>
      </c>
      <c r="C22" s="127" t="s">
        <v>13</v>
      </c>
      <c r="D22" s="18" t="s">
        <v>136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>
      <c r="A23" s="8"/>
      <c r="B23" s="129" t="s">
        <v>180</v>
      </c>
      <c r="C23" s="127" t="s">
        <v>122</v>
      </c>
      <c r="D23" s="18" t="s">
        <v>127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5">
      <c r="A24" s="8"/>
      <c r="B24" s="129" t="s">
        <v>166</v>
      </c>
      <c r="C24" s="127" t="s">
        <v>9</v>
      </c>
      <c r="D24" s="18" t="s">
        <v>128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thickBot="1">
      <c r="A25" s="8"/>
      <c r="B25" s="130" t="s">
        <v>167</v>
      </c>
      <c r="C25" s="128" t="s">
        <v>7</v>
      </c>
      <c r="D25" s="20" t="s">
        <v>137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thickTop="1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5">
      <c r="A27" s="8"/>
      <c r="B27" s="13"/>
      <c r="C27" s="29" t="s">
        <v>326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thickBot="1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5">
      <c r="A30" s="8"/>
      <c r="B30" s="132" t="s">
        <v>168</v>
      </c>
      <c r="C30" s="134" t="s">
        <v>29</v>
      </c>
      <c r="D30" s="18" t="s">
        <v>28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5">
      <c r="A31" s="8"/>
      <c r="B31" s="132" t="s">
        <v>169</v>
      </c>
      <c r="C31" s="134" t="s">
        <v>30</v>
      </c>
      <c r="D31" s="18" t="s">
        <v>33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5">
      <c r="A32" s="8"/>
      <c r="B32" s="132" t="s">
        <v>170</v>
      </c>
      <c r="C32" s="134" t="s">
        <v>31</v>
      </c>
      <c r="D32" s="18" t="s">
        <v>32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5">
      <c r="A33" s="8"/>
      <c r="B33" s="132" t="s">
        <v>162</v>
      </c>
      <c r="C33" s="134" t="s">
        <v>34</v>
      </c>
      <c r="D33" s="18" t="s">
        <v>35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5">
      <c r="A34" s="8"/>
      <c r="B34" s="132" t="s">
        <v>171</v>
      </c>
      <c r="C34" s="134" t="s">
        <v>36</v>
      </c>
      <c r="D34" s="18" t="s">
        <v>37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5">
      <c r="A35" s="8"/>
      <c r="B35" s="132" t="s">
        <v>172</v>
      </c>
      <c r="C35" s="134" t="s">
        <v>5</v>
      </c>
      <c r="D35" s="18" t="s">
        <v>38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5">
      <c r="A36" s="8"/>
      <c r="B36" s="132" t="s">
        <v>173</v>
      </c>
      <c r="C36" s="134" t="s">
        <v>133</v>
      </c>
      <c r="D36" s="18" t="s">
        <v>132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32" t="s">
        <v>174</v>
      </c>
      <c r="C37" s="135" t="s">
        <v>39</v>
      </c>
      <c r="D37" s="23" t="s">
        <v>40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5">
      <c r="A38" s="8"/>
      <c r="B38" s="132" t="s">
        <v>177</v>
      </c>
      <c r="C38" s="134" t="s">
        <v>41</v>
      </c>
      <c r="D38" s="18" t="s">
        <v>42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5">
      <c r="A39" s="8"/>
      <c r="B39" s="132" t="s">
        <v>175</v>
      </c>
      <c r="C39" s="134" t="s">
        <v>43</v>
      </c>
      <c r="D39" s="18" t="s">
        <v>44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thickBot="1">
      <c r="A40" s="8"/>
      <c r="B40" s="133" t="s">
        <v>176</v>
      </c>
      <c r="C40" s="136" t="s">
        <v>130</v>
      </c>
      <c r="D40" s="20" t="s">
        <v>131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thickTop="1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5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3.5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3.5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3.5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3.5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3.5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3.5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5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5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5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5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5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 formatCell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J15" sqref="J15"/>
    </sheetView>
  </sheetViews>
  <sheetFormatPr defaultColWidth="9.00390625" defaultRowHeight="12.75"/>
  <cols>
    <col min="1" max="1" width="2.375" style="0" customWidth="1"/>
    <col min="2" max="2" width="18.625" style="0" customWidth="1"/>
    <col min="3" max="3" width="69.875" style="0" customWidth="1"/>
    <col min="4" max="4" width="8.625" style="0" customWidth="1"/>
    <col min="5" max="5" width="12.625" style="176" customWidth="1"/>
    <col min="6" max="6" width="9.125" style="176" customWidth="1"/>
    <col min="7" max="7" width="4.00390625" style="0" customWidth="1"/>
    <col min="8" max="8" width="45.625" style="0" customWidth="1"/>
    <col min="9" max="10" width="12.625" style="0" customWidth="1"/>
  </cols>
  <sheetData>
    <row r="1" spans="1:11" ht="12.7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5">
      <c r="A2" s="8"/>
      <c r="B2" s="12"/>
      <c r="C2" s="29" t="s">
        <v>323</v>
      </c>
      <c r="D2" s="12"/>
      <c r="E2" s="164"/>
      <c r="F2" s="166"/>
      <c r="G2" s="13"/>
      <c r="H2" s="29" t="s">
        <v>140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25" thickBot="1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Bot="1" thickTop="1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5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5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5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5">
      <c r="A9" s="8"/>
      <c r="B9" s="129" t="s">
        <v>154</v>
      </c>
      <c r="C9" s="127" t="s">
        <v>10</v>
      </c>
      <c r="D9" s="18" t="s">
        <v>17</v>
      </c>
      <c r="E9" s="168"/>
      <c r="F9" s="166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IF(E40+E36+E35&lt;=0,0,IF(E30+E32&lt;=0,0,IF(I9&lt;6,1,IF(I9&gt;15,3,2))))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5">
      <c r="A10" s="8"/>
      <c r="B10" s="129" t="s">
        <v>155</v>
      </c>
      <c r="C10" s="127" t="s">
        <v>11</v>
      </c>
      <c r="D10" s="18" t="s">
        <v>101</v>
      </c>
      <c r="E10" s="168"/>
      <c r="F10" s="166"/>
      <c r="G10" s="24">
        <v>5</v>
      </c>
      <c r="H10" s="21" t="s">
        <v>24</v>
      </c>
      <c r="I10" s="22" t="e">
        <f>((E18-E20-E22-E19)/E14)*100</f>
        <v>#DIV/0!</v>
      </c>
      <c r="J10" s="25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5">
      <c r="A11" s="8"/>
      <c r="B11" s="129" t="s">
        <v>156</v>
      </c>
      <c r="C11" s="127" t="s">
        <v>14</v>
      </c>
      <c r="D11" s="18" t="s">
        <v>102</v>
      </c>
      <c r="E11" s="168"/>
      <c r="F11" s="166"/>
      <c r="G11" s="24">
        <v>6</v>
      </c>
      <c r="H11" s="21" t="s">
        <v>19</v>
      </c>
      <c r="I11" s="22" t="e">
        <f>(E38+E37)/E39</f>
        <v>#DIV/0!</v>
      </c>
      <c r="J11" s="25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5">
      <c r="A12" s="8"/>
      <c r="B12" s="129" t="s">
        <v>157</v>
      </c>
      <c r="C12" s="127" t="s">
        <v>12</v>
      </c>
      <c r="D12" s="18" t="s">
        <v>103</v>
      </c>
      <c r="E12" s="168"/>
      <c r="F12" s="166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5">
      <c r="A13" s="8"/>
      <c r="B13" s="129" t="s">
        <v>158</v>
      </c>
      <c r="C13" s="127" t="s">
        <v>7</v>
      </c>
      <c r="D13" s="18" t="s">
        <v>104</v>
      </c>
      <c r="E13" s="168"/>
      <c r="F13" s="166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5">
      <c r="A14" s="8"/>
      <c r="B14" s="129"/>
      <c r="C14" s="127" t="s">
        <v>2</v>
      </c>
      <c r="D14" s="18" t="s">
        <v>105</v>
      </c>
      <c r="E14" s="168"/>
      <c r="F14" s="166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5">
      <c r="A15" s="8"/>
      <c r="B15" s="129" t="s">
        <v>159</v>
      </c>
      <c r="C15" s="127" t="s">
        <v>151</v>
      </c>
      <c r="D15" s="18" t="s">
        <v>123</v>
      </c>
      <c r="E15" s="168"/>
      <c r="F15" s="166"/>
      <c r="G15" s="24">
        <v>10</v>
      </c>
      <c r="H15" s="21" t="s">
        <v>142</v>
      </c>
      <c r="I15" s="22" t="e">
        <f>((E7-'2013-ÚČ'!E6+E35)/'2013-ÚČ'!E6)*100</f>
        <v>#DIV/0!</v>
      </c>
      <c r="J15" s="25">
        <f>IF(AND(E7=0,E35=0,'2013-ÚČ'!E6=0),0,IF('2013-ÚČ'!E6=0,3,IF(I15&lt;=0,0,IF(I15&lt;2.51,1,IF(I15&gt;5,3,2)))))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thickBot="1">
      <c r="A16" s="8"/>
      <c r="B16" s="129" t="s">
        <v>160</v>
      </c>
      <c r="C16" s="127" t="s">
        <v>0</v>
      </c>
      <c r="D16" s="18" t="s">
        <v>124</v>
      </c>
      <c r="E16" s="168"/>
      <c r="F16" s="166"/>
      <c r="G16" s="26" t="s">
        <v>53</v>
      </c>
      <c r="H16" s="27" t="s">
        <v>143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25" thickTop="1">
      <c r="A17" s="8"/>
      <c r="B17" s="129" t="s">
        <v>161</v>
      </c>
      <c r="C17" s="127" t="s">
        <v>1</v>
      </c>
      <c r="D17" s="18" t="s">
        <v>121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5">
      <c r="A18" s="8"/>
      <c r="B18" s="129" t="s">
        <v>162</v>
      </c>
      <c r="C18" s="127" t="s">
        <v>3</v>
      </c>
      <c r="D18" s="18" t="s">
        <v>125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5">
      <c r="A19" s="8"/>
      <c r="B19" s="129" t="s">
        <v>163</v>
      </c>
      <c r="C19" s="127" t="s">
        <v>4</v>
      </c>
      <c r="D19" s="18" t="s">
        <v>134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5">
      <c r="A20" s="8"/>
      <c r="B20" s="129" t="s">
        <v>179</v>
      </c>
      <c r="C20" s="127" t="s">
        <v>13</v>
      </c>
      <c r="D20" s="18" t="s">
        <v>50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5">
      <c r="A21" s="8"/>
      <c r="B21" s="129" t="s">
        <v>164</v>
      </c>
      <c r="C21" s="127" t="s">
        <v>8</v>
      </c>
      <c r="D21" s="18" t="s">
        <v>135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5">
      <c r="A22" s="8"/>
      <c r="B22" s="129" t="s">
        <v>165</v>
      </c>
      <c r="C22" s="127" t="s">
        <v>13</v>
      </c>
      <c r="D22" s="18" t="s">
        <v>136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5">
      <c r="A23" s="8"/>
      <c r="B23" s="129" t="s">
        <v>180</v>
      </c>
      <c r="C23" s="127" t="s">
        <v>122</v>
      </c>
      <c r="D23" s="18" t="s">
        <v>127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5">
      <c r="A24" s="8"/>
      <c r="B24" s="129" t="s">
        <v>166</v>
      </c>
      <c r="C24" s="127" t="s">
        <v>9</v>
      </c>
      <c r="D24" s="18" t="s">
        <v>128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thickBot="1">
      <c r="A25" s="8"/>
      <c r="B25" s="130" t="s">
        <v>167</v>
      </c>
      <c r="C25" s="128" t="s">
        <v>7</v>
      </c>
      <c r="D25" s="20" t="s">
        <v>137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thickTop="1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5">
      <c r="A27" s="8"/>
      <c r="B27" s="13"/>
      <c r="C27" s="29" t="s">
        <v>324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thickBot="1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5">
      <c r="A30" s="8"/>
      <c r="B30" s="132" t="s">
        <v>168</v>
      </c>
      <c r="C30" s="127" t="s">
        <v>29</v>
      </c>
      <c r="D30" s="18" t="s">
        <v>28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5">
      <c r="A31" s="8"/>
      <c r="B31" s="132" t="s">
        <v>169</v>
      </c>
      <c r="C31" s="127" t="s">
        <v>30</v>
      </c>
      <c r="D31" s="18" t="s">
        <v>33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5">
      <c r="A32" s="8"/>
      <c r="B32" s="132" t="s">
        <v>170</v>
      </c>
      <c r="C32" s="127" t="s">
        <v>31</v>
      </c>
      <c r="D32" s="18" t="s">
        <v>32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5">
      <c r="A33" s="8"/>
      <c r="B33" s="132" t="s">
        <v>162</v>
      </c>
      <c r="C33" s="127" t="s">
        <v>34</v>
      </c>
      <c r="D33" s="18" t="s">
        <v>35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5">
      <c r="A34" s="8"/>
      <c r="B34" s="132" t="s">
        <v>171</v>
      </c>
      <c r="C34" s="127" t="s">
        <v>36</v>
      </c>
      <c r="D34" s="18" t="s">
        <v>37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5">
      <c r="A35" s="8"/>
      <c r="B35" s="132" t="s">
        <v>172</v>
      </c>
      <c r="C35" s="127" t="s">
        <v>5</v>
      </c>
      <c r="D35" s="18" t="s">
        <v>38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5">
      <c r="A36" s="8"/>
      <c r="B36" s="132" t="s">
        <v>173</v>
      </c>
      <c r="C36" s="127" t="s">
        <v>133</v>
      </c>
      <c r="D36" s="18" t="s">
        <v>132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32" t="s">
        <v>174</v>
      </c>
      <c r="C37" s="131" t="s">
        <v>39</v>
      </c>
      <c r="D37" s="23" t="s">
        <v>40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5">
      <c r="A38" s="8"/>
      <c r="B38" s="132" t="s">
        <v>177</v>
      </c>
      <c r="C38" s="127" t="s">
        <v>41</v>
      </c>
      <c r="D38" s="18" t="s">
        <v>42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5">
      <c r="A39" s="8"/>
      <c r="B39" s="132" t="s">
        <v>175</v>
      </c>
      <c r="C39" s="127" t="s">
        <v>43</v>
      </c>
      <c r="D39" s="18" t="s">
        <v>44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thickBot="1">
      <c r="A40" s="8"/>
      <c r="B40" s="133" t="s">
        <v>176</v>
      </c>
      <c r="C40" s="128" t="s">
        <v>130</v>
      </c>
      <c r="D40" s="20" t="s">
        <v>131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thickTop="1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5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3.5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3.5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3.5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3.5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3.5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3.5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5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5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5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5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5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 formatCells="0"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1:CR348"/>
  <sheetViews>
    <sheetView zoomScale="75" zoomScaleNormal="75" zoomScalePageLayoutView="0" workbookViewId="0" topLeftCell="A1">
      <selection activeCell="C32" sqref="C32"/>
    </sheetView>
  </sheetViews>
  <sheetFormatPr defaultColWidth="9.00390625" defaultRowHeight="12.75"/>
  <cols>
    <col min="1" max="1" width="2.375" style="0" customWidth="1"/>
    <col min="2" max="2" width="18.625" style="0" customWidth="1"/>
    <col min="3" max="3" width="69.875" style="0" customWidth="1"/>
    <col min="4" max="4" width="8.625" style="0" customWidth="1"/>
    <col min="5" max="5" width="12.625" style="176" customWidth="1"/>
  </cols>
  <sheetData>
    <row r="1" spans="1:7" ht="12.75">
      <c r="A1" s="8"/>
      <c r="B1" s="8"/>
      <c r="C1" s="8"/>
      <c r="D1" s="8"/>
      <c r="E1" s="163"/>
      <c r="F1" s="8"/>
      <c r="G1" s="8"/>
    </row>
    <row r="2" spans="1:96" ht="13.5">
      <c r="A2" s="8"/>
      <c r="B2" s="12"/>
      <c r="C2" s="29" t="s">
        <v>323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3.5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25" thickBot="1">
      <c r="A6" s="8"/>
      <c r="B6" s="130" t="s">
        <v>152</v>
      </c>
      <c r="C6" s="128" t="s">
        <v>138</v>
      </c>
      <c r="D6" s="20" t="s">
        <v>139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25" thickTop="1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3:96" ht="13.5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3:96" ht="13.5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3:96" ht="13.5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3:96" ht="13.5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3:96" ht="13.5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3:96" ht="13.5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3:96" ht="13.5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3:96" ht="13.5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3:96" ht="13.5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3.5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3.5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3.5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3.5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3.5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3.5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3.5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3.5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3.5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3.5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3.5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3.5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3.5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3.5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3.5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3.5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3.5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3.5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3.5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3.5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3.5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3.5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3.5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3.5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3.5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3.5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3.5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3.5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3.5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3.5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3.5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3.5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3.5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3.5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3.5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3.5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3.5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3.5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3.5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3.5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3.5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3.5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3.5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3.5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3.5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3.5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3.5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3.5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3.5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3.5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3.5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3.5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3.5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3.5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3.5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3.5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3.5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3.5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3.5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3.5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3.5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3.5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3.5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3.5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3.5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3.5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3.5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3.5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3.5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3.5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3.5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3.5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3.5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3.5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3.5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3.5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3.5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3.5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3.5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3.5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3.5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3.5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3.5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3.5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3.5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3.5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3.5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3.5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3.5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3.5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3.5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3.5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3.5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3.5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3.5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3.5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3.5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3.5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3.5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3.5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3.5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3.5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3.5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3.5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3.5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3.5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3.5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3.5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3.5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3.5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3.5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3.5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3.5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3.5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3.5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3.5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3.5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3.5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3.5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3.5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3.5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3.5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3.5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3.5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3.5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3.5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3.5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3.5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3.5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3.5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3.5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3.5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3.5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3.5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3.5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3.5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3.5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3.5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3.5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3.5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3.5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3.5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3.5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3.5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3.5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3.5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3.5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3.5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3.5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3.5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3.5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3.5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3.5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3.5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3.5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3.5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3.5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3.5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3.5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3.5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3.5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3.5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3.5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3.5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3.5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3.5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3.5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3.5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3.5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3.5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3.5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3.5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3.5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3.5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3.5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3.5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3.5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3.5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3.5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3.5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3.5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3.5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3.5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3.5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3.5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3.5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3.5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3.5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3.5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3.5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3.5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3.5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3.5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3.5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3.5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3.5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3.5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3.5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3.5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3.5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3.5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3.5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3.5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3.5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3.5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</sheetData>
  <sheetProtection formatCells="0"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176" customWidth="1"/>
    <col min="5" max="5" width="9.125" style="176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5">
      <c r="A2" s="8"/>
      <c r="B2" s="29" t="s">
        <v>327</v>
      </c>
      <c r="C2" s="13"/>
      <c r="D2" s="171"/>
      <c r="E2" s="166"/>
      <c r="F2" s="13"/>
      <c r="G2" s="29" t="s">
        <v>294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thickBot="1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thickTop="1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(((D6+D7+D10+D13)-('2017-DE'!D6+'2017-DE'!D7+'2017-DE'!D10+'2017-DE'!D13)+D22)/('2017-DE'!D6+'2017-DE'!D7+'2017-DE'!D10+'2017-DE'!D13))*100</f>
        <v>#DIV/0!</v>
      </c>
      <c r="I15" s="113">
        <f>IF(AND((D6+D7+D10+D13)=0,D22=0,('2017-DE'!D6+'2017-DE'!D7+'2017-DE'!D10+'2017-DE'!D13)=0),0,IF(('2017-DE'!D6+'2017-DE'!D7+'2017-DE'!D10+'2017-DE'!D13)=0,3,IF(H15&lt;=0,0,IF(H15&lt;2.51,1,IF(H15&gt;5,3,2)))))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0"/>
      <c r="D16" s="184"/>
      <c r="E16" s="166"/>
      <c r="F16" s="26" t="s">
        <v>53</v>
      </c>
      <c r="G16" s="27" t="s">
        <v>295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42" thickTop="1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2.375" style="0" customWidth="1"/>
    <col min="2" max="2" width="57.50390625" style="0" customWidth="1"/>
    <col min="3" max="3" width="8.625" style="0" customWidth="1"/>
    <col min="4" max="4" width="15.875" style="176" customWidth="1"/>
    <col min="5" max="5" width="9.125" style="176" customWidth="1"/>
    <col min="6" max="6" width="4.00390625" style="0" customWidth="1"/>
    <col min="7" max="7" width="45.625" style="0" customWidth="1"/>
    <col min="8" max="8" width="14.125" style="0" customWidth="1"/>
    <col min="9" max="9" width="12.625" style="0" customWidth="1"/>
    <col min="10" max="10" width="11.875" style="0" customWidth="1"/>
    <col min="11" max="11" width="18.375" style="0" customWidth="1"/>
  </cols>
  <sheetData>
    <row r="1" spans="1:12" ht="12.7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5">
      <c r="A2" s="8"/>
      <c r="B2" s="29" t="s">
        <v>328</v>
      </c>
      <c r="C2" s="13"/>
      <c r="D2" s="171"/>
      <c r="E2" s="166"/>
      <c r="F2" s="13"/>
      <c r="G2" s="29" t="s">
        <v>286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thickBot="1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thickTop="1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5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5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5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5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5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5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5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5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25" thickBot="1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IF(AND((D6+D7+D10+D13)=0,D22=0,('2016-DE'!D6+'2016-DE'!D7+'2016-DE'!D10+'2016-DE'!D13)=0),0,IF(('2016-DE'!D6+'2016-DE'!D7+'2016-DE'!D10+'2016-DE'!D13)=0,3,IF(H15&lt;=0,0,IF(H15&lt;2.51,1,IF(H15&gt;5,3,2)))))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25" thickBot="1" thickTop="1">
      <c r="A16" s="8"/>
      <c r="B16" s="10"/>
      <c r="C16" s="30"/>
      <c r="D16" s="184"/>
      <c r="E16" s="166"/>
      <c r="F16" s="26" t="s">
        <v>53</v>
      </c>
      <c r="G16" s="27" t="s">
        <v>287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42" thickTop="1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thickBot="1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5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thickBot="1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 thickTop="1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 thickTop="1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thickTop="1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5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thickBot="1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thickBot="1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thickBot="1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5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5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 formatCells="0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Tomáš Kovařík</cp:lastModifiedBy>
  <cp:lastPrinted>2007-02-07T13:11:42Z</cp:lastPrinted>
  <dcterms:created xsi:type="dcterms:W3CDTF">1997-01-24T11:07:25Z</dcterms:created>
  <dcterms:modified xsi:type="dcterms:W3CDTF">2019-05-28T11:29:11Z</dcterms:modified>
  <cp:category/>
  <cp:version/>
  <cp:contentType/>
  <cp:contentStatus/>
</cp:coreProperties>
</file>